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35" windowWidth="15570" windowHeight="10965"/>
  </bookViews>
  <sheets>
    <sheet name="M1" sheetId="2" r:id="rId1"/>
    <sheet name="M3 (2)" sheetId="9" r:id="rId2"/>
    <sheet name="M3 (3)" sheetId="10" r:id="rId3"/>
  </sheets>
  <calcPr calcId="144525"/>
</workbook>
</file>

<file path=xl/calcChain.xml><?xml version="1.0" encoding="utf-8"?>
<calcChain xmlns="http://schemas.openxmlformats.org/spreadsheetml/2006/main">
  <c r="AM21" i="10" l="1"/>
  <c r="AL21" i="10"/>
  <c r="AJ21" i="10"/>
  <c r="AI21" i="10"/>
  <c r="AG21" i="10"/>
  <c r="AF21" i="10"/>
  <c r="E21" i="9" l="1"/>
  <c r="U21" i="9" l="1"/>
  <c r="T21" i="9"/>
  <c r="R21" i="9"/>
  <c r="Q21" i="9"/>
  <c r="O21" i="9"/>
  <c r="N21" i="9"/>
  <c r="C21" i="9"/>
  <c r="Z21" i="10"/>
  <c r="Y21" i="10"/>
  <c r="X21" i="10"/>
  <c r="W21" i="10"/>
  <c r="U21" i="10"/>
  <c r="T21" i="10"/>
  <c r="R21" i="10"/>
  <c r="Q21" i="10"/>
  <c r="O21" i="10"/>
  <c r="N21" i="10"/>
  <c r="E21" i="10"/>
  <c r="C21" i="10"/>
  <c r="I20" i="10"/>
  <c r="H20" i="10"/>
  <c r="G20" i="10"/>
  <c r="F20" i="10"/>
  <c r="I19" i="10"/>
  <c r="H19" i="10"/>
  <c r="F19" i="10"/>
  <c r="I18" i="10"/>
  <c r="H18" i="10"/>
  <c r="G18" i="10"/>
  <c r="F18" i="10"/>
  <c r="I17" i="10"/>
  <c r="H17" i="10"/>
  <c r="F17" i="10"/>
  <c r="I16" i="10"/>
  <c r="H16" i="10"/>
  <c r="G16" i="10" s="1"/>
  <c r="F16" i="10"/>
  <c r="I15" i="10"/>
  <c r="H15" i="10"/>
  <c r="F15" i="10"/>
  <c r="S14" i="10"/>
  <c r="S15" i="10" s="1"/>
  <c r="S16" i="10" s="1"/>
  <c r="S17" i="10" s="1"/>
  <c r="S18" i="10" s="1"/>
  <c r="P14" i="10"/>
  <c r="P15" i="10" s="1"/>
  <c r="P16" i="10" s="1"/>
  <c r="P17" i="10" s="1"/>
  <c r="P18" i="10" s="1"/>
  <c r="M14" i="10"/>
  <c r="M15" i="10" s="1"/>
  <c r="M16" i="10" s="1"/>
  <c r="M17" i="10" s="1"/>
  <c r="M18" i="10" s="1"/>
  <c r="M19" i="10" s="1"/>
  <c r="M20" i="10" s="1"/>
  <c r="I14" i="10"/>
  <c r="H14" i="10"/>
  <c r="H21" i="10" s="1"/>
  <c r="F14" i="10"/>
  <c r="I13" i="10"/>
  <c r="I20" i="9"/>
  <c r="H20" i="9"/>
  <c r="F20" i="9"/>
  <c r="I19" i="9"/>
  <c r="H19" i="9"/>
  <c r="F19" i="9"/>
  <c r="I18" i="9"/>
  <c r="H18" i="9"/>
  <c r="F18" i="9"/>
  <c r="I17" i="9"/>
  <c r="H17" i="9"/>
  <c r="F17" i="9"/>
  <c r="I16" i="9"/>
  <c r="H16" i="9"/>
  <c r="F16" i="9"/>
  <c r="I15" i="9"/>
  <c r="H15" i="9"/>
  <c r="G15" i="9" s="1"/>
  <c r="F15" i="9"/>
  <c r="S14" i="9"/>
  <c r="S15" i="9" s="1"/>
  <c r="S16" i="9" s="1"/>
  <c r="S17" i="9" s="1"/>
  <c r="S18" i="9" s="1"/>
  <c r="S19" i="9" s="1"/>
  <c r="S20" i="9" s="1"/>
  <c r="P14" i="9"/>
  <c r="P15" i="9" s="1"/>
  <c r="P16" i="9" s="1"/>
  <c r="P17" i="9" s="1"/>
  <c r="P18" i="9" s="1"/>
  <c r="P19" i="9" s="1"/>
  <c r="P20" i="9" s="1"/>
  <c r="M14" i="9"/>
  <c r="M15" i="9" s="1"/>
  <c r="M16" i="9" s="1"/>
  <c r="I14" i="9"/>
  <c r="H14" i="9"/>
  <c r="F14" i="9"/>
  <c r="I13" i="9"/>
  <c r="D13" i="2"/>
  <c r="C13" i="2"/>
  <c r="M17" i="9" l="1"/>
  <c r="D16" i="9"/>
  <c r="G19" i="10"/>
  <c r="G17" i="10"/>
  <c r="G16" i="9"/>
  <c r="I21" i="9"/>
  <c r="G20" i="9"/>
  <c r="G17" i="9"/>
  <c r="G19" i="9"/>
  <c r="H21" i="9"/>
  <c r="I21" i="10"/>
  <c r="M21" i="10"/>
  <c r="G15" i="10"/>
  <c r="G13" i="10"/>
  <c r="G13" i="9"/>
  <c r="G18" i="9"/>
  <c r="G14" i="10"/>
  <c r="G14" i="9"/>
  <c r="M18" i="9" l="1"/>
  <c r="D17" i="9"/>
  <c r="M19" i="9" l="1"/>
  <c r="D18" i="9"/>
  <c r="M20" i="9" l="1"/>
  <c r="D19" i="9"/>
  <c r="P12" i="2"/>
  <c r="O12" i="2"/>
  <c r="K12" i="2"/>
  <c r="D20" i="9" l="1"/>
  <c r="C12" i="2"/>
  <c r="D12" i="2" l="1"/>
</calcChain>
</file>

<file path=xl/comments1.xml><?xml version="1.0" encoding="utf-8"?>
<comments xmlns="http://schemas.openxmlformats.org/spreadsheetml/2006/main">
  <authors>
    <author>PhuongLien</author>
  </authors>
  <commentList>
    <comment ref="O12" authorId="0">
      <text>
        <r>
          <rPr>
            <b/>
            <sz val="9"/>
            <color indexed="81"/>
            <rFont val="Tahoma"/>
            <charset val="1"/>
          </rPr>
          <t>PhuongLien:</t>
        </r>
        <r>
          <rPr>
            <sz val="9"/>
            <color indexed="81"/>
            <rFont val="Tahoma"/>
            <charset val="1"/>
          </rPr>
          <t xml:space="preserve">
Cộng số ĐV từ file CV gởi Thành ủy (1+2+4+5+6+8+9)
</t>
        </r>
      </text>
    </comment>
  </commentList>
</comments>
</file>

<file path=xl/comments2.xml><?xml version="1.0" encoding="utf-8"?>
<comments xmlns="http://schemas.openxmlformats.org/spreadsheetml/2006/main">
  <authors>
    <author>PhuongLien</author>
  </authors>
  <commentList>
    <comment ref="C19" authorId="0">
      <text>
        <r>
          <rPr>
            <b/>
            <sz val="9"/>
            <color indexed="81"/>
            <rFont val="Tahoma"/>
            <family val="2"/>
          </rPr>
          <t>PhuongLien:</t>
        </r>
        <r>
          <rPr>
            <sz val="9"/>
            <color indexed="81"/>
            <rFont val="Tahoma"/>
            <family val="2"/>
          </rPr>
          <t xml:space="preserve">
2268 số cũ trong BC
</t>
        </r>
      </text>
    </comment>
  </commentList>
</comments>
</file>

<file path=xl/comments3.xml><?xml version="1.0" encoding="utf-8"?>
<comments xmlns="http://schemas.openxmlformats.org/spreadsheetml/2006/main">
  <authors>
    <author>PhuongLien</author>
  </authors>
  <commentList>
    <comment ref="C19" authorId="0">
      <text>
        <r>
          <rPr>
            <b/>
            <sz val="9"/>
            <color indexed="81"/>
            <rFont val="Tahoma"/>
            <family val="2"/>
          </rPr>
          <t>PhuongLien:</t>
        </r>
        <r>
          <rPr>
            <sz val="9"/>
            <color indexed="81"/>
            <rFont val="Tahoma"/>
            <family val="2"/>
          </rPr>
          <t xml:space="preserve">
2268 số cũ trong BC
</t>
        </r>
      </text>
    </comment>
  </commentList>
</comments>
</file>

<file path=xl/sharedStrings.xml><?xml version="1.0" encoding="utf-8"?>
<sst xmlns="http://schemas.openxmlformats.org/spreadsheetml/2006/main" count="124" uniqueCount="66">
  <si>
    <t>Tổ chức Đoàn</t>
  </si>
  <si>
    <t xml:space="preserve">Tổ chức Hội </t>
  </si>
  <si>
    <t>Năm</t>
  </si>
  <si>
    <t>Tổng số đoàn viên</t>
  </si>
  <si>
    <t>Tổng số đoàn viên kết nạp mới</t>
  </si>
  <si>
    <t>Tổng số tổ chức Đoàn</t>
  </si>
  <si>
    <t>Đoàn cấp huyện</t>
  </si>
  <si>
    <t>Đoàn cơ sở</t>
  </si>
  <si>
    <t>Chi đoàn cơ sở</t>
  </si>
  <si>
    <t>Chi đoàn</t>
  </si>
  <si>
    <t>Tổng số hội viên kết nạp mới</t>
  </si>
  <si>
    <t>Tổng số tổ chức Hội</t>
  </si>
  <si>
    <t>Cấp huyện</t>
  </si>
  <si>
    <t>Cơ sở</t>
  </si>
  <si>
    <t>Chi Hội</t>
  </si>
  <si>
    <t>Tổng số</t>
  </si>
  <si>
    <t>Thành lập mới</t>
  </si>
  <si>
    <t>Giải thể</t>
  </si>
  <si>
    <t>Tổng số Hội viên</t>
  </si>
  <si>
    <t>BCH ĐOÀN TP. HỒ CHÍ MINH</t>
  </si>
  <si>
    <t>***</t>
  </si>
  <si>
    <t>ĐOÀN TNCS HỒ CHÍ MINH</t>
  </si>
  <si>
    <t>Đơn vị</t>
  </si>
  <si>
    <t>Doanh nghiệp thành lập theo luật HTX</t>
  </si>
  <si>
    <t>Doanh nghiệp tư nhân</t>
  </si>
  <si>
    <t>Công ty hợp doanh</t>
  </si>
  <si>
    <t>Công ty Cổ phần Tư nhân</t>
  </si>
  <si>
    <t>Công ty Cổ phần có vốn nhà nước</t>
  </si>
  <si>
    <t>Các loại hình khác</t>
  </si>
  <si>
    <t>DN 100% vốn nước ngoài</t>
  </si>
  <si>
    <t>DN liên doanh với nước ngoài (có vốn trong nước)</t>
  </si>
  <si>
    <t>DN Có vốn trong nước</t>
  </si>
  <si>
    <t>DN có vốn nước ngoài</t>
  </si>
  <si>
    <t>Đoàn Thanh niên</t>
  </si>
  <si>
    <t xml:space="preserve">Hội LHTN </t>
  </si>
  <si>
    <t>3.076 TC, 69.936 ĐV</t>
  </si>
  <si>
    <t>1.529 TC, 45.572 HV</t>
  </si>
  <si>
    <t>T6/2017</t>
  </si>
  <si>
    <t>Công ty TNHH</t>
  </si>
  <si>
    <t>DN liên doanh với nước ngoài (có vốn NN)</t>
  </si>
  <si>
    <t>Thành lập mới theo BC năm</t>
  </si>
  <si>
    <t>Số TC chênh lệch (D(n)-D(n-1))</t>
  </si>
  <si>
    <t>Số TC chênh lệch (8-9)</t>
  </si>
  <si>
    <t>TỔNG CỘNG</t>
  </si>
  <si>
    <t>Tổng số tổ chức Hội thành lập mới</t>
  </si>
  <si>
    <t>Tổng số tổ chức Hội giải thể</t>
  </si>
  <si>
    <t>Tổng số hội viên bị giảm</t>
  </si>
  <si>
    <t>Câu lạc bộ, đội, nhóm</t>
  </si>
  <si>
    <t>6 tháng đầu năm 2017</t>
  </si>
  <si>
    <t>Tổng số đơn vị NNN có tổ chức Đoàn, Hội</t>
  </si>
  <si>
    <t>Số lượng tổ chức đơn vị ngoài khu vực nhà nước có vốn trong nước</t>
  </si>
  <si>
    <t>Số lượng tổ chức Đoàn, Hội tại các  đơn vị ngoài khu vực nhà nước có vốn nước ngoài</t>
  </si>
  <si>
    <t>Số đơn vị có vốn trong nước</t>
  </si>
  <si>
    <t>Số đơn vị có vốn nước ngoài</t>
  </si>
  <si>
    <t>Tổng số đoàn viên, hội viên</t>
  </si>
  <si>
    <t>Tổng số tổ chức Đoàn thành lập mới</t>
  </si>
  <si>
    <t>Tổng số tổ chức Đoàn giải thể</t>
  </si>
  <si>
    <t>PHỤ LỤC SỐ LIỆU 1</t>
  </si>
  <si>
    <t>Công tác phát triển tổ chức Đoàn, Hội trong các đơn vị ngoài khu vực nhà nước</t>
  </si>
  <si>
    <t>(tính đến ngày 31/6/2017)</t>
  </si>
  <si>
    <t>PHỤ LỤC SỐ LIỆU 2</t>
  </si>
  <si>
    <t>giai đoạn 2013 - 2017</t>
  </si>
  <si>
    <t xml:space="preserve">Công tác phát triển tổ chức Đoàn trong các đơn vị ngoài khu vực nhà nước
</t>
  </si>
  <si>
    <t>PHỤ LỤC SỐ LIỆU 3</t>
  </si>
  <si>
    <t xml:space="preserve">Công tác phát triển tổ chức Hội trong các đơn vị ngoài khu vực nhà nước
</t>
  </si>
  <si>
    <t>TP. Hồ Chí Minh, ngày 14 tháng 9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</si>
</sst>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5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3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C0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C0000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u/>
      <sz val="15"/>
      <name val="Times New Roman"/>
      <family val="1"/>
    </font>
    <font>
      <b/>
      <sz val="11"/>
      <name val="Times New Roman"/>
      <family val="1"/>
    </font>
    <font>
      <i/>
      <sz val="13"/>
      <name val="Times New Roman"/>
      <family val="1"/>
    </font>
    <font>
      <b/>
      <sz val="16"/>
      <name val="Times New Roman"/>
      <family val="1"/>
    </font>
    <font>
      <sz val="11"/>
      <color rgb="FFC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rgb="FFC00000"/>
      <name val="Times New Roman"/>
      <family val="1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i/>
      <sz val="12"/>
      <name val="Times New Roman"/>
      <family val="1"/>
    </font>
    <font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6" fillId="0" borderId="0" xfId="0" applyFont="1" applyAlignment="1">
      <alignment horizontal="center"/>
    </xf>
    <xf numFmtId="0" fontId="14" fillId="0" borderId="0" xfId="0" applyFont="1" applyFill="1"/>
    <xf numFmtId="0" fontId="19" fillId="0" borderId="0" xfId="0" applyFont="1"/>
    <xf numFmtId="0" fontId="2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right" vertical="center" wrapText="1"/>
    </xf>
    <xf numFmtId="164" fontId="21" fillId="0" borderId="1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Fill="1"/>
    <xf numFmtId="164" fontId="12" fillId="0" borderId="1" xfId="1" applyNumberFormat="1" applyFont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right" vertical="center" wrapText="1"/>
    </xf>
    <xf numFmtId="164" fontId="14" fillId="0" borderId="1" xfId="1" applyNumberFormat="1" applyFont="1" applyBorder="1" applyAlignment="1">
      <alignment horizontal="right" vertical="center" wrapText="1"/>
    </xf>
    <xf numFmtId="164" fontId="19" fillId="0" borderId="1" xfId="1" applyNumberFormat="1" applyFont="1" applyBorder="1" applyAlignment="1">
      <alignment horizontal="right" vertical="center" wrapText="1"/>
    </xf>
    <xf numFmtId="164" fontId="16" fillId="0" borderId="1" xfId="1" applyNumberFormat="1" applyFont="1" applyFill="1" applyBorder="1" applyAlignment="1">
      <alignment horizontal="right" vertical="center" wrapText="1"/>
    </xf>
    <xf numFmtId="164" fontId="19" fillId="0" borderId="1" xfId="1" applyNumberFormat="1" applyFont="1" applyFill="1" applyBorder="1" applyAlignment="1">
      <alignment horizontal="right" vertical="center" wrapText="1"/>
    </xf>
    <xf numFmtId="164" fontId="14" fillId="2" borderId="1" xfId="1" applyNumberFormat="1" applyFont="1" applyFill="1" applyBorder="1" applyAlignment="1">
      <alignment horizontal="right" vertical="center" wrapText="1"/>
    </xf>
    <xf numFmtId="164" fontId="19" fillId="2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22" fillId="0" borderId="1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13" fillId="0" borderId="0" xfId="0" applyFont="1" applyAlignment="1"/>
    <xf numFmtId="0" fontId="15" fillId="0" borderId="0" xfId="0" applyFont="1" applyAlignment="1">
      <alignment wrapText="1"/>
    </xf>
    <xf numFmtId="0" fontId="16" fillId="0" borderId="0" xfId="0" applyFont="1" applyAlignment="1"/>
    <xf numFmtId="0" fontId="17" fillId="0" borderId="0" xfId="0" applyFont="1" applyAlignment="1"/>
    <xf numFmtId="164" fontId="21" fillId="0" borderId="1" xfId="1" applyNumberFormat="1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15" fillId="0" borderId="0" xfId="0" applyFont="1" applyFill="1" applyAlignment="1"/>
    <xf numFmtId="0" fontId="17" fillId="0" borderId="0" xfId="0" applyFont="1" applyFill="1" applyAlignment="1"/>
    <xf numFmtId="0" fontId="15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4" fillId="0" borderId="0" xfId="0" applyFont="1" applyAlignment="1"/>
    <xf numFmtId="0" fontId="17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3" fillId="0" borderId="0" xfId="0" applyFont="1" applyFill="1"/>
    <xf numFmtId="0" fontId="20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164" fontId="21" fillId="0" borderId="1" xfId="1" applyNumberFormat="1" applyFont="1" applyFill="1" applyBorder="1" applyAlignment="1">
      <alignment horizontal="center" vertical="center" wrapText="1"/>
    </xf>
    <xf numFmtId="164" fontId="21" fillId="0" borderId="1" xfId="1" quotePrefix="1" applyNumberFormat="1" applyFont="1" applyFill="1" applyBorder="1" applyAlignment="1">
      <alignment horizontal="center" vertical="center" wrapText="1"/>
    </xf>
    <xf numFmtId="164" fontId="21" fillId="0" borderId="1" xfId="1" applyNumberFormat="1" applyFont="1" applyFill="1" applyBorder="1" applyAlignment="1">
      <alignment horizontal="right" vertical="center"/>
    </xf>
    <xf numFmtId="164" fontId="14" fillId="0" borderId="1" xfId="1" applyNumberFormat="1" applyFont="1" applyFill="1" applyBorder="1" applyAlignment="1">
      <alignment horizontal="right" vertical="center"/>
    </xf>
    <xf numFmtId="164" fontId="16" fillId="0" borderId="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4" fontId="21" fillId="2" borderId="1" xfId="1" applyNumberFormat="1" applyFont="1" applyFill="1" applyBorder="1" applyAlignment="1">
      <alignment horizontal="right" vertical="center" wrapText="1"/>
    </xf>
    <xf numFmtId="164" fontId="12" fillId="2" borderId="1" xfId="1" applyNumberFormat="1" applyFont="1" applyFill="1" applyBorder="1" applyAlignment="1">
      <alignment horizontal="right" vertical="center" wrapText="1"/>
    </xf>
    <xf numFmtId="164" fontId="20" fillId="0" borderId="1" xfId="1" applyNumberFormat="1" applyFont="1" applyFill="1" applyBorder="1" applyAlignment="1">
      <alignment horizontal="right" vertical="center" wrapText="1"/>
    </xf>
    <xf numFmtId="164" fontId="9" fillId="0" borderId="1" xfId="1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 vertical="center"/>
    </xf>
    <xf numFmtId="164" fontId="21" fillId="0" borderId="4" xfId="1" applyNumberFormat="1" applyFont="1" applyBorder="1" applyAlignment="1">
      <alignment horizontal="center" vertical="center"/>
    </xf>
    <xf numFmtId="164" fontId="21" fillId="0" borderId="5" xfId="1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3"/>
  <sheetViews>
    <sheetView tabSelected="1" zoomScale="70" zoomScaleNormal="70" zoomScalePageLayoutView="70" workbookViewId="0">
      <selection activeCell="I8" sqref="I8"/>
    </sheetView>
  </sheetViews>
  <sheetFormatPr defaultColWidth="9.140625" defaultRowHeight="15" outlineLevelCol="1" x14ac:dyDescent="0.25"/>
  <cols>
    <col min="1" max="1" width="17.85546875" style="35" customWidth="1"/>
    <col min="2" max="2" width="10" style="49" hidden="1" customWidth="1" outlineLevel="1"/>
    <col min="3" max="3" width="9.140625" style="35" customWidth="1" collapsed="1"/>
    <col min="4" max="4" width="9" style="35" customWidth="1"/>
    <col min="5" max="5" width="9.5703125" style="35" customWidth="1"/>
    <col min="6" max="6" width="8.85546875" style="35" customWidth="1"/>
    <col min="7" max="7" width="9" style="35" customWidth="1"/>
    <col min="8" max="8" width="9.85546875" style="35" customWidth="1"/>
    <col min="9" max="9" width="9.42578125" style="35" customWidth="1"/>
    <col min="10" max="10" width="9.5703125" style="35" customWidth="1"/>
    <col min="11" max="11" width="7.140625" style="35" customWidth="1"/>
    <col min="12" max="12" width="11" style="35" customWidth="1"/>
    <col min="13" max="13" width="12.140625" style="35" customWidth="1"/>
    <col min="14" max="14" width="11.5703125" style="49" customWidth="1"/>
    <col min="15" max="15" width="9.7109375" style="35" customWidth="1"/>
    <col min="16" max="16" width="10.5703125" style="35" customWidth="1"/>
    <col min="17" max="16384" width="9.140625" style="35"/>
  </cols>
  <sheetData>
    <row r="1" spans="1:26" ht="19.5" x14ac:dyDescent="0.3">
      <c r="B1" s="36"/>
      <c r="C1" s="6" t="s">
        <v>19</v>
      </c>
      <c r="E1" s="36"/>
      <c r="F1" s="36"/>
      <c r="G1" s="36"/>
      <c r="H1" s="36"/>
      <c r="I1" s="36"/>
      <c r="J1" s="36"/>
      <c r="K1" s="37"/>
      <c r="L1" s="37"/>
      <c r="M1" s="37"/>
      <c r="N1" s="35"/>
      <c r="P1" s="44" t="s">
        <v>21</v>
      </c>
      <c r="Q1" s="45"/>
      <c r="S1" s="46"/>
      <c r="T1" s="46"/>
      <c r="U1" s="46"/>
      <c r="V1" s="46"/>
      <c r="W1" s="46"/>
      <c r="X1" s="46"/>
      <c r="Y1" s="46"/>
      <c r="Z1" s="46"/>
    </row>
    <row r="2" spans="1:26" ht="18.75" x14ac:dyDescent="0.3">
      <c r="B2" s="36"/>
      <c r="C2" s="6" t="s">
        <v>20</v>
      </c>
      <c r="E2" s="36"/>
      <c r="F2" s="36"/>
      <c r="G2" s="36"/>
      <c r="H2" s="36"/>
      <c r="I2" s="36"/>
      <c r="J2" s="36"/>
      <c r="K2" s="39"/>
      <c r="L2" s="39"/>
      <c r="M2" s="39"/>
      <c r="N2" s="35"/>
      <c r="R2" s="39"/>
      <c r="S2" s="39"/>
      <c r="T2" s="39"/>
      <c r="U2" s="39"/>
      <c r="V2" s="39"/>
      <c r="W2" s="39"/>
      <c r="X2" s="39"/>
      <c r="Y2" s="39"/>
      <c r="Z2" s="39"/>
    </row>
    <row r="3" spans="1:26" ht="16.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39"/>
      <c r="L3" s="39"/>
      <c r="M3" s="39"/>
      <c r="N3" s="35"/>
      <c r="P3" s="47" t="s">
        <v>65</v>
      </c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2" customHeight="1" x14ac:dyDescent="0.3"/>
    <row r="5" spans="1:26" ht="20.25" x14ac:dyDescent="0.25">
      <c r="A5" s="66" t="s">
        <v>57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26" ht="18.75" x14ac:dyDescent="0.25">
      <c r="A6" s="67" t="s">
        <v>58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26" ht="18.75" x14ac:dyDescent="0.25">
      <c r="A7" s="63" t="s">
        <v>59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9" spans="1:26" ht="72.75" customHeight="1" x14ac:dyDescent="0.25">
      <c r="A9" s="68" t="s">
        <v>22</v>
      </c>
      <c r="B9" s="15"/>
      <c r="C9" s="68" t="s">
        <v>49</v>
      </c>
      <c r="D9" s="68"/>
      <c r="E9" s="68" t="s">
        <v>50</v>
      </c>
      <c r="F9" s="68"/>
      <c r="G9" s="68"/>
      <c r="H9" s="68"/>
      <c r="I9" s="68"/>
      <c r="J9" s="68"/>
      <c r="K9" s="68"/>
      <c r="L9" s="68" t="s">
        <v>51</v>
      </c>
      <c r="M9" s="68"/>
      <c r="N9" s="68"/>
      <c r="O9" s="68" t="s">
        <v>54</v>
      </c>
      <c r="P9" s="68"/>
    </row>
    <row r="10" spans="1:26" ht="63.75" x14ac:dyDescent="0.25">
      <c r="A10" s="68"/>
      <c r="B10" s="15" t="s">
        <v>37</v>
      </c>
      <c r="C10" s="11" t="s">
        <v>52</v>
      </c>
      <c r="D10" s="11" t="s">
        <v>53</v>
      </c>
      <c r="E10" s="11" t="s">
        <v>23</v>
      </c>
      <c r="F10" s="11" t="s">
        <v>24</v>
      </c>
      <c r="G10" s="11" t="s">
        <v>25</v>
      </c>
      <c r="H10" s="11" t="s">
        <v>38</v>
      </c>
      <c r="I10" s="11" t="s">
        <v>26</v>
      </c>
      <c r="J10" s="11" t="s">
        <v>27</v>
      </c>
      <c r="K10" s="11" t="s">
        <v>28</v>
      </c>
      <c r="L10" s="11" t="s">
        <v>29</v>
      </c>
      <c r="M10" s="11" t="s">
        <v>30</v>
      </c>
      <c r="N10" s="15" t="s">
        <v>39</v>
      </c>
      <c r="O10" s="11" t="s">
        <v>31</v>
      </c>
      <c r="P10" s="11" t="s">
        <v>32</v>
      </c>
    </row>
    <row r="11" spans="1:26" ht="14.45" x14ac:dyDescent="0.3">
      <c r="A11" s="13">
        <v>1</v>
      </c>
      <c r="B11" s="14"/>
      <c r="C11" s="13">
        <v>2</v>
      </c>
      <c r="D11" s="13">
        <v>3</v>
      </c>
      <c r="E11" s="13">
        <v>4</v>
      </c>
      <c r="F11" s="13">
        <v>5</v>
      </c>
      <c r="G11" s="13">
        <v>6</v>
      </c>
      <c r="H11" s="13">
        <v>7</v>
      </c>
      <c r="I11" s="13">
        <v>8</v>
      </c>
      <c r="J11" s="13">
        <v>9</v>
      </c>
      <c r="K11" s="13">
        <v>10</v>
      </c>
      <c r="L11" s="13">
        <v>11</v>
      </c>
      <c r="M11" s="13">
        <v>12</v>
      </c>
      <c r="N11" s="14">
        <v>13</v>
      </c>
      <c r="O11" s="13">
        <v>14</v>
      </c>
      <c r="P11" s="13">
        <v>15</v>
      </c>
    </row>
    <row r="12" spans="1:26" ht="25.5" x14ac:dyDescent="0.25">
      <c r="A12" s="50" t="s">
        <v>33</v>
      </c>
      <c r="B12" s="51" t="s">
        <v>35</v>
      </c>
      <c r="C12" s="40">
        <f>SUM(E12:K12)</f>
        <v>2942</v>
      </c>
      <c r="D12" s="40">
        <f>L12+M12+N12</f>
        <v>134</v>
      </c>
      <c r="E12" s="40">
        <v>30</v>
      </c>
      <c r="F12" s="40">
        <v>1346</v>
      </c>
      <c r="G12" s="40">
        <v>0</v>
      </c>
      <c r="H12" s="64">
        <v>1158</v>
      </c>
      <c r="I12" s="65"/>
      <c r="J12" s="40">
        <v>117</v>
      </c>
      <c r="K12" s="40">
        <f>3+280+8</f>
        <v>291</v>
      </c>
      <c r="L12" s="40">
        <v>128</v>
      </c>
      <c r="M12" s="40">
        <v>6</v>
      </c>
      <c r="N12" s="52">
        <v>0</v>
      </c>
      <c r="O12" s="40">
        <f>8654+19840+638+5356+8068+22641+105</f>
        <v>65302</v>
      </c>
      <c r="P12" s="40">
        <f>4475+159</f>
        <v>4634</v>
      </c>
    </row>
    <row r="13" spans="1:26" s="49" customFormat="1" ht="25.5" x14ac:dyDescent="0.25">
      <c r="A13" s="51" t="s">
        <v>34</v>
      </c>
      <c r="B13" s="51" t="s">
        <v>36</v>
      </c>
      <c r="C13" s="52">
        <f>SUM(E13:K13)</f>
        <v>1460</v>
      </c>
      <c r="D13" s="52">
        <f>SUM(L13:N13)</f>
        <v>69</v>
      </c>
      <c r="E13" s="52">
        <v>9</v>
      </c>
      <c r="F13" s="52">
        <v>644</v>
      </c>
      <c r="G13" s="53">
        <v>0</v>
      </c>
      <c r="H13" s="52">
        <v>457</v>
      </c>
      <c r="I13" s="52">
        <v>312</v>
      </c>
      <c r="J13" s="53">
        <v>0</v>
      </c>
      <c r="K13" s="52">
        <v>38</v>
      </c>
      <c r="L13" s="52">
        <v>54</v>
      </c>
      <c r="M13" s="52">
        <v>15</v>
      </c>
      <c r="N13" s="53">
        <v>0</v>
      </c>
      <c r="O13" s="52">
        <v>44198</v>
      </c>
      <c r="P13" s="52">
        <v>1374</v>
      </c>
    </row>
  </sheetData>
  <mergeCells count="9">
    <mergeCell ref="A7:P7"/>
    <mergeCell ref="H12:I12"/>
    <mergeCell ref="A5:P5"/>
    <mergeCell ref="A6:P6"/>
    <mergeCell ref="A9:A10"/>
    <mergeCell ref="C9:D9"/>
    <mergeCell ref="E9:K9"/>
    <mergeCell ref="L9:N9"/>
    <mergeCell ref="O9:P9"/>
  </mergeCells>
  <pageMargins left="0.44240196078431371" right="0.25" top="0.67279411764705888" bottom="0.25" header="0.3" footer="0.3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1"/>
  <sheetViews>
    <sheetView zoomScale="85" zoomScaleNormal="85" zoomScalePageLayoutView="70" workbookViewId="0">
      <selection activeCell="U3" sqref="U3"/>
    </sheetView>
  </sheetViews>
  <sheetFormatPr defaultColWidth="9.140625" defaultRowHeight="15" outlineLevelRow="1" outlineLevelCol="1" x14ac:dyDescent="0.25"/>
  <cols>
    <col min="1" max="1" width="12.85546875" style="7" customWidth="1"/>
    <col min="2" max="2" width="11.5703125" style="7" customWidth="1"/>
    <col min="3" max="3" width="7.85546875" style="7" customWidth="1"/>
    <col min="4" max="4" width="7.7109375" style="7" customWidth="1"/>
    <col min="5" max="5" width="7.42578125" style="9" hidden="1" customWidth="1" outlineLevel="1"/>
    <col min="6" max="6" width="7.42578125" style="7" hidden="1" customWidth="1" outlineLevel="1"/>
    <col min="7" max="7" width="6.85546875" style="10" hidden="1" customWidth="1" outlineLevel="1"/>
    <col min="8" max="8" width="11.5703125" style="9" customWidth="1" collapsed="1"/>
    <col min="9" max="9" width="11.5703125" style="7" customWidth="1"/>
    <col min="10" max="10" width="5.42578125" style="9" customWidth="1"/>
    <col min="11" max="11" width="8.28515625" style="9" customWidth="1"/>
    <col min="12" max="12" width="4.85546875" style="9" customWidth="1"/>
    <col min="13" max="13" width="5.7109375" style="9" customWidth="1"/>
    <col min="14" max="14" width="6.85546875" style="9" customWidth="1"/>
    <col min="15" max="15" width="5.5703125" style="9" customWidth="1"/>
    <col min="16" max="16" width="7.42578125" style="9" customWidth="1"/>
    <col min="17" max="17" width="7.28515625" style="9" customWidth="1"/>
    <col min="18" max="18" width="5.28515625" style="9" customWidth="1"/>
    <col min="19" max="19" width="7.7109375" style="9" customWidth="1"/>
    <col min="20" max="20" width="6.42578125" style="9" customWidth="1"/>
    <col min="21" max="21" width="8.7109375" style="9" bestFit="1" customWidth="1"/>
    <col min="22" max="16384" width="9.140625" style="7"/>
  </cols>
  <sheetData>
    <row r="1" spans="1:21" ht="19.5" x14ac:dyDescent="0.3">
      <c r="B1" s="4" t="s">
        <v>19</v>
      </c>
      <c r="E1" s="1"/>
      <c r="F1" s="1"/>
      <c r="G1" s="1"/>
      <c r="I1" s="1"/>
      <c r="J1" s="1"/>
      <c r="K1" s="2"/>
      <c r="L1" s="7"/>
      <c r="M1" s="36"/>
      <c r="U1" s="44" t="s">
        <v>21</v>
      </c>
    </row>
    <row r="2" spans="1:21" ht="17.45" x14ac:dyDescent="0.3">
      <c r="B2" s="4" t="s">
        <v>20</v>
      </c>
      <c r="E2" s="1"/>
      <c r="F2" s="1"/>
      <c r="G2" s="1"/>
      <c r="I2" s="1"/>
      <c r="J2" s="1"/>
      <c r="K2" s="3"/>
      <c r="L2" s="7"/>
      <c r="M2" s="38"/>
      <c r="U2" s="35"/>
    </row>
    <row r="3" spans="1:21" ht="16.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3"/>
      <c r="L3" s="7"/>
      <c r="M3" s="8"/>
      <c r="U3" s="47" t="s">
        <v>65</v>
      </c>
    </row>
    <row r="4" spans="1:21" ht="13.9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21" ht="20.25" x14ac:dyDescent="0.25">
      <c r="A5" s="66" t="s">
        <v>60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8.75" x14ac:dyDescent="0.25">
      <c r="A6" s="70" t="s">
        <v>62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</row>
    <row r="7" spans="1:21" ht="18.75" x14ac:dyDescent="0.25">
      <c r="A7" s="69" t="s">
        <v>61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</row>
    <row r="9" spans="1:21" ht="15" customHeight="1" x14ac:dyDescent="0.25">
      <c r="A9" s="68" t="s">
        <v>2</v>
      </c>
      <c r="B9" s="68" t="s">
        <v>0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</row>
    <row r="10" spans="1:21" ht="25.5" customHeight="1" x14ac:dyDescent="0.25">
      <c r="A10" s="68"/>
      <c r="B10" s="68" t="s">
        <v>3</v>
      </c>
      <c r="C10" s="68" t="s">
        <v>4</v>
      </c>
      <c r="D10" s="68" t="s">
        <v>5</v>
      </c>
      <c r="E10" s="71" t="s">
        <v>40</v>
      </c>
      <c r="F10" s="73" t="s">
        <v>41</v>
      </c>
      <c r="G10" s="12"/>
      <c r="H10" s="71" t="s">
        <v>55</v>
      </c>
      <c r="I10" s="73" t="s">
        <v>56</v>
      </c>
      <c r="J10" s="75" t="s">
        <v>6</v>
      </c>
      <c r="K10" s="75"/>
      <c r="L10" s="75"/>
      <c r="M10" s="75" t="s">
        <v>7</v>
      </c>
      <c r="N10" s="75"/>
      <c r="O10" s="75"/>
      <c r="P10" s="75" t="s">
        <v>8</v>
      </c>
      <c r="Q10" s="75"/>
      <c r="R10" s="75"/>
      <c r="S10" s="75" t="s">
        <v>9</v>
      </c>
      <c r="T10" s="75"/>
      <c r="U10" s="75"/>
    </row>
    <row r="11" spans="1:21" ht="81.75" customHeight="1" x14ac:dyDescent="0.25">
      <c r="A11" s="68"/>
      <c r="B11" s="68"/>
      <c r="C11" s="68"/>
      <c r="D11" s="68"/>
      <c r="E11" s="72"/>
      <c r="F11" s="74"/>
      <c r="G11" s="12" t="s">
        <v>42</v>
      </c>
      <c r="H11" s="72"/>
      <c r="I11" s="74"/>
      <c r="J11" s="15" t="s">
        <v>15</v>
      </c>
      <c r="K11" s="15" t="s">
        <v>16</v>
      </c>
      <c r="L11" s="15" t="s">
        <v>17</v>
      </c>
      <c r="M11" s="15" t="s">
        <v>15</v>
      </c>
      <c r="N11" s="15" t="s">
        <v>16</v>
      </c>
      <c r="O11" s="15" t="s">
        <v>17</v>
      </c>
      <c r="P11" s="15" t="s">
        <v>15</v>
      </c>
      <c r="Q11" s="15" t="s">
        <v>16</v>
      </c>
      <c r="R11" s="15" t="s">
        <v>17</v>
      </c>
      <c r="S11" s="15" t="s">
        <v>15</v>
      </c>
      <c r="T11" s="15" t="s">
        <v>16</v>
      </c>
      <c r="U11" s="15" t="s">
        <v>17</v>
      </c>
    </row>
    <row r="12" spans="1:21" s="8" customFormat="1" ht="13.9" x14ac:dyDescent="0.25">
      <c r="A12" s="11">
        <v>1</v>
      </c>
      <c r="B12" s="11">
        <v>2</v>
      </c>
      <c r="C12" s="11">
        <v>3</v>
      </c>
      <c r="D12" s="11">
        <v>4</v>
      </c>
      <c r="E12" s="15">
        <v>5</v>
      </c>
      <c r="F12" s="11">
        <v>6</v>
      </c>
      <c r="G12" s="11">
        <v>7</v>
      </c>
      <c r="H12" s="15">
        <v>8</v>
      </c>
      <c r="I12" s="11">
        <v>9</v>
      </c>
      <c r="J12" s="15">
        <v>10</v>
      </c>
      <c r="K12" s="15">
        <v>11</v>
      </c>
      <c r="L12" s="15">
        <v>12</v>
      </c>
      <c r="M12" s="15">
        <v>13</v>
      </c>
      <c r="N12" s="15">
        <v>14</v>
      </c>
      <c r="O12" s="15">
        <v>15</v>
      </c>
      <c r="P12" s="15">
        <v>16</v>
      </c>
      <c r="Q12" s="15">
        <v>17</v>
      </c>
      <c r="R12" s="15">
        <v>18</v>
      </c>
      <c r="S12" s="15">
        <v>19</v>
      </c>
      <c r="T12" s="15">
        <v>20</v>
      </c>
      <c r="U12" s="15">
        <v>21</v>
      </c>
    </row>
    <row r="13" spans="1:21" ht="13.9" hidden="1" outlineLevel="1" x14ac:dyDescent="0.25">
      <c r="A13" s="13">
        <v>2010</v>
      </c>
      <c r="B13" s="16">
        <v>54498</v>
      </c>
      <c r="C13" s="16">
        <v>6365</v>
      </c>
      <c r="D13" s="16">
        <v>2197</v>
      </c>
      <c r="E13" s="17">
        <v>187</v>
      </c>
      <c r="F13" s="16"/>
      <c r="G13" s="20">
        <f>H13-I13</f>
        <v>187</v>
      </c>
      <c r="H13" s="17">
        <v>187</v>
      </c>
      <c r="I13" s="16">
        <f>L13+O13+R13+U13</f>
        <v>0</v>
      </c>
      <c r="J13" s="17">
        <v>0</v>
      </c>
      <c r="K13" s="17">
        <v>0</v>
      </c>
      <c r="L13" s="17">
        <v>0</v>
      </c>
      <c r="M13" s="17">
        <v>356</v>
      </c>
      <c r="N13" s="54"/>
      <c r="O13" s="54"/>
      <c r="P13" s="17">
        <v>825</v>
      </c>
      <c r="Q13" s="54"/>
      <c r="R13" s="54"/>
      <c r="S13" s="17">
        <v>1016</v>
      </c>
      <c r="T13" s="54"/>
      <c r="U13" s="54"/>
    </row>
    <row r="14" spans="1:21" ht="13.9" hidden="1" outlineLevel="1" x14ac:dyDescent="0.25">
      <c r="A14" s="13">
        <v>2011</v>
      </c>
      <c r="B14" s="16">
        <v>57681</v>
      </c>
      <c r="C14" s="16">
        <v>4286</v>
      </c>
      <c r="D14" s="16">
        <v>2340</v>
      </c>
      <c r="E14" s="17">
        <v>173</v>
      </c>
      <c r="F14" s="16">
        <f t="shared" ref="F14:F15" si="0">D14-D13</f>
        <v>143</v>
      </c>
      <c r="G14" s="20">
        <f t="shared" ref="G14:G20" si="1">H14-I14</f>
        <v>143</v>
      </c>
      <c r="H14" s="17">
        <f>K14+N14+Q14+T14</f>
        <v>173</v>
      </c>
      <c r="I14" s="16">
        <f>L14+O14+R14+U14</f>
        <v>30</v>
      </c>
      <c r="J14" s="17">
        <v>0</v>
      </c>
      <c r="K14" s="17">
        <v>0</v>
      </c>
      <c r="L14" s="17">
        <v>0</v>
      </c>
      <c r="M14" s="17">
        <f>SUM(M13+N14)-O14</f>
        <v>383</v>
      </c>
      <c r="N14" s="17">
        <v>35</v>
      </c>
      <c r="O14" s="17">
        <v>8</v>
      </c>
      <c r="P14" s="17">
        <f>(P13+Q14)-R14</f>
        <v>870</v>
      </c>
      <c r="Q14" s="17">
        <v>57</v>
      </c>
      <c r="R14" s="17">
        <v>12</v>
      </c>
      <c r="S14" s="17">
        <f>(S13+T14)-U14</f>
        <v>1087</v>
      </c>
      <c r="T14" s="17">
        <v>81</v>
      </c>
      <c r="U14" s="17">
        <v>10</v>
      </c>
    </row>
    <row r="15" spans="1:21" s="9" customFormat="1" ht="13.9" hidden="1" outlineLevel="1" x14ac:dyDescent="0.25">
      <c r="A15" s="14">
        <v>2012</v>
      </c>
      <c r="B15" s="17">
        <v>58464</v>
      </c>
      <c r="C15" s="17">
        <v>4267</v>
      </c>
      <c r="D15" s="17">
        <v>2406</v>
      </c>
      <c r="E15" s="17">
        <v>102</v>
      </c>
      <c r="F15" s="17">
        <f t="shared" si="0"/>
        <v>66</v>
      </c>
      <c r="G15" s="18">
        <f t="shared" si="1"/>
        <v>66</v>
      </c>
      <c r="H15" s="17">
        <f t="shared" ref="H15:I20" si="2">K15+N15+Q15+T15</f>
        <v>102</v>
      </c>
      <c r="I15" s="17">
        <f t="shared" si="2"/>
        <v>36</v>
      </c>
      <c r="J15" s="17">
        <v>0</v>
      </c>
      <c r="K15" s="17">
        <v>0</v>
      </c>
      <c r="L15" s="17">
        <v>0</v>
      </c>
      <c r="M15" s="17">
        <f>(M14+N15)-O15</f>
        <v>405</v>
      </c>
      <c r="N15" s="17">
        <v>32</v>
      </c>
      <c r="O15" s="17">
        <v>10</v>
      </c>
      <c r="P15" s="17">
        <f>(P14+Q15)-R15</f>
        <v>883</v>
      </c>
      <c r="Q15" s="17">
        <v>27</v>
      </c>
      <c r="R15" s="17">
        <v>14</v>
      </c>
      <c r="S15" s="17">
        <f>(S14+T15)-U15</f>
        <v>1118</v>
      </c>
      <c r="T15" s="17">
        <v>43</v>
      </c>
      <c r="U15" s="17">
        <v>12</v>
      </c>
    </row>
    <row r="16" spans="1:21" ht="13.9" collapsed="1" x14ac:dyDescent="0.25">
      <c r="A16" s="13">
        <v>2013</v>
      </c>
      <c r="B16" s="16">
        <v>59106</v>
      </c>
      <c r="C16" s="16">
        <v>5797</v>
      </c>
      <c r="D16" s="16">
        <f>J16+M16+S16+P16</f>
        <v>2435</v>
      </c>
      <c r="E16" s="17">
        <v>155</v>
      </c>
      <c r="F16" s="16" t="e">
        <f>#REF!-D15</f>
        <v>#REF!</v>
      </c>
      <c r="G16" s="20">
        <f t="shared" si="1"/>
        <v>29</v>
      </c>
      <c r="H16" s="17">
        <f t="shared" si="2"/>
        <v>155</v>
      </c>
      <c r="I16" s="16">
        <f t="shared" si="2"/>
        <v>126</v>
      </c>
      <c r="J16" s="17">
        <v>0</v>
      </c>
      <c r="K16" s="17">
        <v>0</v>
      </c>
      <c r="L16" s="17">
        <v>0</v>
      </c>
      <c r="M16" s="17">
        <f t="shared" ref="M16:M20" si="3">M15+N16-O16</f>
        <v>414</v>
      </c>
      <c r="N16" s="17">
        <v>48</v>
      </c>
      <c r="O16" s="17">
        <v>39</v>
      </c>
      <c r="P16" s="17">
        <f>(P15+Q16)-R16</f>
        <v>894</v>
      </c>
      <c r="Q16" s="17">
        <v>50</v>
      </c>
      <c r="R16" s="17">
        <v>39</v>
      </c>
      <c r="S16" s="17">
        <f>(S15+T16)-U16</f>
        <v>1127</v>
      </c>
      <c r="T16" s="17">
        <v>57</v>
      </c>
      <c r="U16" s="17">
        <v>48</v>
      </c>
    </row>
    <row r="17" spans="1:21" ht="13.9" x14ac:dyDescent="0.25">
      <c r="A17" s="13">
        <v>2014</v>
      </c>
      <c r="B17" s="16">
        <v>61577</v>
      </c>
      <c r="C17" s="16">
        <v>4050</v>
      </c>
      <c r="D17" s="16">
        <f>J17+M17+S17+P17</f>
        <v>2504</v>
      </c>
      <c r="E17" s="17">
        <v>228</v>
      </c>
      <c r="F17" s="16" t="e">
        <f>#REF!-#REF!</f>
        <v>#REF!</v>
      </c>
      <c r="G17" s="20">
        <f t="shared" si="1"/>
        <v>69</v>
      </c>
      <c r="H17" s="17">
        <f t="shared" si="2"/>
        <v>228</v>
      </c>
      <c r="I17" s="16">
        <f t="shared" si="2"/>
        <v>159</v>
      </c>
      <c r="J17" s="17">
        <v>0</v>
      </c>
      <c r="K17" s="17">
        <v>0</v>
      </c>
      <c r="L17" s="17">
        <v>0</v>
      </c>
      <c r="M17" s="17">
        <f t="shared" si="3"/>
        <v>423</v>
      </c>
      <c r="N17" s="17">
        <v>65</v>
      </c>
      <c r="O17" s="17">
        <v>56</v>
      </c>
      <c r="P17" s="17">
        <f>(P16+Q17)-R17</f>
        <v>938</v>
      </c>
      <c r="Q17" s="17">
        <v>79</v>
      </c>
      <c r="R17" s="17">
        <v>35</v>
      </c>
      <c r="S17" s="17">
        <f>(S16+T17)-U17</f>
        <v>1143</v>
      </c>
      <c r="T17" s="17">
        <v>84</v>
      </c>
      <c r="U17" s="17">
        <v>68</v>
      </c>
    </row>
    <row r="18" spans="1:21" ht="13.9" x14ac:dyDescent="0.25">
      <c r="A18" s="13">
        <v>2015</v>
      </c>
      <c r="B18" s="17">
        <v>66022</v>
      </c>
      <c r="C18" s="16">
        <v>4462</v>
      </c>
      <c r="D18" s="16">
        <f>J18+M18+S18+P18</f>
        <v>2630</v>
      </c>
      <c r="E18" s="17">
        <v>274</v>
      </c>
      <c r="F18" s="16" t="e">
        <f>#REF!-#REF!</f>
        <v>#REF!</v>
      </c>
      <c r="G18" s="20">
        <f t="shared" si="1"/>
        <v>126</v>
      </c>
      <c r="H18" s="17">
        <f t="shared" si="2"/>
        <v>274</v>
      </c>
      <c r="I18" s="16">
        <f t="shared" si="2"/>
        <v>148</v>
      </c>
      <c r="J18" s="17">
        <v>0</v>
      </c>
      <c r="K18" s="17">
        <v>0</v>
      </c>
      <c r="L18" s="17">
        <v>0</v>
      </c>
      <c r="M18" s="17">
        <f t="shared" si="3"/>
        <v>435</v>
      </c>
      <c r="N18" s="17">
        <v>74</v>
      </c>
      <c r="O18" s="17">
        <v>62</v>
      </c>
      <c r="P18" s="17">
        <f>(P17+Q18)-R18</f>
        <v>978</v>
      </c>
      <c r="Q18" s="17">
        <v>91</v>
      </c>
      <c r="R18" s="17">
        <v>51</v>
      </c>
      <c r="S18" s="17">
        <f>(S17+T18)-U18</f>
        <v>1217</v>
      </c>
      <c r="T18" s="17">
        <v>109</v>
      </c>
      <c r="U18" s="17">
        <v>35</v>
      </c>
    </row>
    <row r="19" spans="1:21" s="9" customFormat="1" ht="13.9" x14ac:dyDescent="0.25">
      <c r="A19" s="14">
        <v>2016</v>
      </c>
      <c r="B19" s="17">
        <v>69217</v>
      </c>
      <c r="C19" s="17">
        <v>3195</v>
      </c>
      <c r="D19" s="16">
        <f>J19+M19+S19+P19</f>
        <v>3013</v>
      </c>
      <c r="E19" s="59">
        <v>250</v>
      </c>
      <c r="F19" s="59" t="e">
        <f>#REF!-#REF!</f>
        <v>#REF!</v>
      </c>
      <c r="G19" s="60">
        <f t="shared" si="1"/>
        <v>383</v>
      </c>
      <c r="H19" s="17">
        <f t="shared" si="2"/>
        <v>383</v>
      </c>
      <c r="I19" s="16">
        <f t="shared" si="2"/>
        <v>0</v>
      </c>
      <c r="J19" s="17">
        <v>0</v>
      </c>
      <c r="K19" s="17">
        <v>0</v>
      </c>
      <c r="L19" s="17">
        <v>0</v>
      </c>
      <c r="M19" s="17">
        <f t="shared" si="3"/>
        <v>555</v>
      </c>
      <c r="N19" s="17">
        <v>120</v>
      </c>
      <c r="O19" s="17">
        <v>0</v>
      </c>
      <c r="P19" s="17">
        <f t="shared" ref="P19:P20" si="4">(P18+Q19)-R19</f>
        <v>1121</v>
      </c>
      <c r="Q19" s="17">
        <v>143</v>
      </c>
      <c r="R19" s="17">
        <v>0</v>
      </c>
      <c r="S19" s="17">
        <f t="shared" ref="S19:S20" si="5">(S18+T19)-U19</f>
        <v>1337</v>
      </c>
      <c r="T19" s="17">
        <v>120</v>
      </c>
      <c r="U19" s="17">
        <v>0</v>
      </c>
    </row>
    <row r="20" spans="1:21" s="9" customFormat="1" ht="25.5" x14ac:dyDescent="0.25">
      <c r="A20" s="14" t="s">
        <v>48</v>
      </c>
      <c r="B20" s="17">
        <v>69936</v>
      </c>
      <c r="C20" s="17">
        <v>719</v>
      </c>
      <c r="D20" s="16">
        <f>J20+M20+S20+P20</f>
        <v>3076</v>
      </c>
      <c r="E20" s="17">
        <v>63</v>
      </c>
      <c r="F20" s="17" t="e">
        <f>#REF!-#REF!</f>
        <v>#REF!</v>
      </c>
      <c r="G20" s="20">
        <f t="shared" si="1"/>
        <v>63</v>
      </c>
      <c r="H20" s="17">
        <f t="shared" si="2"/>
        <v>63</v>
      </c>
      <c r="I20" s="16">
        <f t="shared" si="2"/>
        <v>0</v>
      </c>
      <c r="J20" s="17">
        <v>0</v>
      </c>
      <c r="K20" s="17">
        <v>0</v>
      </c>
      <c r="L20" s="17">
        <v>0</v>
      </c>
      <c r="M20" s="17">
        <f t="shared" si="3"/>
        <v>578</v>
      </c>
      <c r="N20" s="17">
        <v>23</v>
      </c>
      <c r="O20" s="17">
        <v>0</v>
      </c>
      <c r="P20" s="17">
        <f t="shared" si="4"/>
        <v>1143</v>
      </c>
      <c r="Q20" s="17">
        <v>22</v>
      </c>
      <c r="R20" s="17">
        <v>0</v>
      </c>
      <c r="S20" s="17">
        <f t="shared" si="5"/>
        <v>1355</v>
      </c>
      <c r="T20" s="17">
        <v>18</v>
      </c>
      <c r="U20" s="17">
        <v>0</v>
      </c>
    </row>
    <row r="21" spans="1:21" s="19" customFormat="1" ht="27.75" customHeight="1" x14ac:dyDescent="0.2">
      <c r="A21" s="15" t="s">
        <v>43</v>
      </c>
      <c r="B21" s="61">
        <v>69936</v>
      </c>
      <c r="C21" s="61">
        <f>SUM(C16:C20)</f>
        <v>18223</v>
      </c>
      <c r="D21" s="61">
        <v>3076</v>
      </c>
      <c r="E21" s="61">
        <f>SUM(E16:E20)</f>
        <v>970</v>
      </c>
      <c r="F21" s="61"/>
      <c r="G21" s="62"/>
      <c r="H21" s="61">
        <f>SUM(H16:H20)</f>
        <v>1103</v>
      </c>
      <c r="I21" s="61">
        <f>SUM(I16:I20)</f>
        <v>433</v>
      </c>
      <c r="J21" s="17">
        <v>0</v>
      </c>
      <c r="K21" s="17">
        <v>0</v>
      </c>
      <c r="L21" s="17">
        <v>0</v>
      </c>
      <c r="M21" s="61">
        <v>578</v>
      </c>
      <c r="N21" s="61">
        <f>SUM(N16:N20)</f>
        <v>330</v>
      </c>
      <c r="O21" s="61">
        <f>SUM(O16:O20)</f>
        <v>157</v>
      </c>
      <c r="P21" s="61">
        <v>1143</v>
      </c>
      <c r="Q21" s="61">
        <f>SUM(Q16:Q20)</f>
        <v>385</v>
      </c>
      <c r="R21" s="61">
        <f>SUM(R16:R20)</f>
        <v>125</v>
      </c>
      <c r="S21" s="61">
        <v>1355</v>
      </c>
      <c r="T21" s="61">
        <f>SUM(T16:T20)</f>
        <v>388</v>
      </c>
      <c r="U21" s="61">
        <f>SUM(U16:U20)</f>
        <v>151</v>
      </c>
    </row>
  </sheetData>
  <mergeCells count="16">
    <mergeCell ref="A5:U5"/>
    <mergeCell ref="A7:U7"/>
    <mergeCell ref="A6:U6"/>
    <mergeCell ref="A9:A11"/>
    <mergeCell ref="B9:U9"/>
    <mergeCell ref="B10:B11"/>
    <mergeCell ref="C10:C11"/>
    <mergeCell ref="D10:D11"/>
    <mergeCell ref="H10:H11"/>
    <mergeCell ref="I10:I11"/>
    <mergeCell ref="J10:L10"/>
    <mergeCell ref="E10:E11"/>
    <mergeCell ref="F10:F11"/>
    <mergeCell ref="M10:O10"/>
    <mergeCell ref="P10:R10"/>
    <mergeCell ref="S10:U10"/>
  </mergeCells>
  <pageMargins left="0.52389705882352944" right="0.25" top="0.58210784313725494" bottom="0.25" header="0.3" footer="0.3"/>
  <pageSetup paperSize="9" scale="9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1"/>
  <sheetViews>
    <sheetView view="pageLayout" zoomScale="70" zoomScaleNormal="100" zoomScalePageLayoutView="70" workbookViewId="0">
      <selection activeCell="AM3" sqref="AM3"/>
    </sheetView>
  </sheetViews>
  <sheetFormatPr defaultColWidth="8.85546875" defaultRowHeight="15" outlineLevelRow="1" outlineLevelCol="2" x14ac:dyDescent="0.25"/>
  <cols>
    <col min="1" max="1" width="11.5703125" style="7" customWidth="1"/>
    <col min="2" max="2" width="8.7109375" style="7" hidden="1" customWidth="1" outlineLevel="1"/>
    <col min="3" max="3" width="7.85546875" style="7" hidden="1" customWidth="1" outlineLevel="1"/>
    <col min="4" max="4" width="7.7109375" style="7" hidden="1" customWidth="1" outlineLevel="1"/>
    <col min="5" max="5" width="7.42578125" style="9" hidden="1" customWidth="1" outlineLevel="1"/>
    <col min="6" max="6" width="7.42578125" style="7" hidden="1" customWidth="1" outlineLevel="1"/>
    <col min="7" max="7" width="6.85546875" style="10" hidden="1" customWidth="1" outlineLevel="2"/>
    <col min="8" max="8" width="7.85546875" style="9" hidden="1" customWidth="1" outlineLevel="1" collapsed="1"/>
    <col min="9" max="9" width="6.42578125" style="7" hidden="1" customWidth="1" outlineLevel="1"/>
    <col min="10" max="10" width="5.42578125" style="9" hidden="1" customWidth="1" outlineLevel="1"/>
    <col min="11" max="11" width="5.7109375" style="9" hidden="1" customWidth="1" outlineLevel="1"/>
    <col min="12" max="12" width="4.85546875" style="9" hidden="1" customWidth="1" outlineLevel="1"/>
    <col min="13" max="13" width="5.7109375" style="9" hidden="1" customWidth="1" outlineLevel="1"/>
    <col min="14" max="14" width="6.85546875" style="9" hidden="1" customWidth="1" outlineLevel="1"/>
    <col min="15" max="15" width="5.5703125" style="9" hidden="1" customWidth="1" outlineLevel="1"/>
    <col min="16" max="16" width="7.42578125" style="9" hidden="1" customWidth="1" outlineLevel="1"/>
    <col min="17" max="17" width="5.7109375" style="9" hidden="1" customWidth="1" outlineLevel="1"/>
    <col min="18" max="18" width="5.28515625" style="9" hidden="1" customWidth="1" outlineLevel="1"/>
    <col min="19" max="19" width="7.7109375" style="9" hidden="1" customWidth="1" outlineLevel="1"/>
    <col min="20" max="20" width="6.42578125" style="9" hidden="1" customWidth="1" outlineLevel="1"/>
    <col min="21" max="21" width="5.42578125" style="9" hidden="1" customWidth="1" outlineLevel="1"/>
    <col min="22" max="22" width="9" style="9" customWidth="1" collapsed="1"/>
    <col min="23" max="23" width="7.42578125" style="9" customWidth="1"/>
    <col min="24" max="24" width="8.5703125" style="9" customWidth="1"/>
    <col min="25" max="25" width="8.140625" style="9" customWidth="1"/>
    <col min="26" max="26" width="8.42578125" style="9" customWidth="1"/>
    <col min="27" max="27" width="8.140625" style="9" customWidth="1"/>
    <col min="28" max="28" width="6.28515625" style="9" customWidth="1"/>
    <col min="29" max="29" width="7.85546875" style="9" customWidth="1"/>
    <col min="30" max="30" width="5.7109375" style="9" customWidth="1"/>
    <col min="31" max="31" width="6.42578125" style="9" customWidth="1"/>
    <col min="32" max="32" width="7.5703125" style="9" customWidth="1"/>
    <col min="33" max="33" width="6.28515625" style="9" customWidth="1"/>
    <col min="34" max="34" width="5.7109375" style="9" customWidth="1"/>
    <col min="35" max="35" width="6.42578125" style="9" customWidth="1"/>
    <col min="36" max="36" width="6.28515625" style="9" customWidth="1"/>
    <col min="37" max="37" width="5.85546875" style="9" customWidth="1"/>
    <col min="38" max="38" width="7.5703125" style="9" customWidth="1"/>
    <col min="39" max="39" width="6" style="9" customWidth="1"/>
    <col min="40" max="16384" width="8.85546875" style="7"/>
  </cols>
  <sheetData>
    <row r="1" spans="1:39" ht="19.5" x14ac:dyDescent="0.3">
      <c r="D1" s="1"/>
      <c r="E1" s="1"/>
      <c r="F1" s="1"/>
      <c r="G1" s="1"/>
      <c r="I1" s="1"/>
      <c r="J1" s="1"/>
      <c r="K1" s="2"/>
      <c r="L1" s="7"/>
      <c r="M1" s="36"/>
      <c r="W1" s="4" t="s">
        <v>19</v>
      </c>
      <c r="AC1" s="42"/>
      <c r="AD1" s="42"/>
      <c r="AE1" s="42"/>
      <c r="AF1" s="42"/>
      <c r="AG1" s="42"/>
      <c r="AH1" s="42"/>
      <c r="AI1" s="42"/>
      <c r="AJ1" s="42"/>
      <c r="AM1" s="44" t="s">
        <v>21</v>
      </c>
    </row>
    <row r="2" spans="1:39" ht="18.75" x14ac:dyDescent="0.3">
      <c r="D2" s="1"/>
      <c r="E2" s="1"/>
      <c r="F2" s="1"/>
      <c r="G2" s="1"/>
      <c r="I2" s="1"/>
      <c r="J2" s="1"/>
      <c r="K2" s="3"/>
      <c r="L2" s="7"/>
      <c r="M2" s="38"/>
      <c r="W2" s="4" t="s">
        <v>20</v>
      </c>
      <c r="AA2" s="43"/>
      <c r="AC2" s="43"/>
      <c r="AD2" s="43"/>
      <c r="AE2" s="43"/>
      <c r="AF2" s="43"/>
      <c r="AG2" s="43"/>
      <c r="AH2" s="43"/>
      <c r="AI2" s="43"/>
      <c r="AJ2" s="43"/>
      <c r="AM2" s="35"/>
    </row>
    <row r="3" spans="1:39" ht="16.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3"/>
      <c r="L3" s="7"/>
      <c r="M3" s="8"/>
      <c r="AA3" s="41"/>
      <c r="AB3" s="41"/>
      <c r="AC3" s="41"/>
      <c r="AD3" s="41"/>
      <c r="AE3" s="41"/>
      <c r="AF3" s="41"/>
      <c r="AG3" s="41"/>
      <c r="AH3" s="41"/>
      <c r="AI3" s="41"/>
      <c r="AJ3" s="41"/>
      <c r="AM3" s="47" t="s">
        <v>65</v>
      </c>
    </row>
    <row r="4" spans="1:39" ht="16.899999999999999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</row>
    <row r="5" spans="1:39" ht="20.25" x14ac:dyDescent="0.25">
      <c r="A5" s="66" t="s">
        <v>63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</row>
    <row r="6" spans="1:39" ht="18.75" x14ac:dyDescent="0.25">
      <c r="A6" s="70" t="s">
        <v>64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</row>
    <row r="7" spans="1:39" ht="20.25" customHeight="1" x14ac:dyDescent="0.25">
      <c r="A7" s="69" t="s">
        <v>61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</row>
    <row r="9" spans="1:39" x14ac:dyDescent="0.25">
      <c r="A9" s="77" t="s">
        <v>2</v>
      </c>
      <c r="B9" s="77" t="s">
        <v>0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8" t="s">
        <v>1</v>
      </c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</row>
    <row r="10" spans="1:39" ht="25.5" customHeight="1" x14ac:dyDescent="0.25">
      <c r="A10" s="77"/>
      <c r="B10" s="77" t="s">
        <v>3</v>
      </c>
      <c r="C10" s="77" t="s">
        <v>4</v>
      </c>
      <c r="D10" s="77" t="s">
        <v>5</v>
      </c>
      <c r="E10" s="21"/>
      <c r="F10" s="22"/>
      <c r="G10" s="23"/>
      <c r="H10" s="79" t="s">
        <v>55</v>
      </c>
      <c r="I10" s="81" t="s">
        <v>56</v>
      </c>
      <c r="J10" s="78" t="s">
        <v>6</v>
      </c>
      <c r="K10" s="78"/>
      <c r="L10" s="78"/>
      <c r="M10" s="78" t="s">
        <v>7</v>
      </c>
      <c r="N10" s="78"/>
      <c r="O10" s="78"/>
      <c r="P10" s="78" t="s">
        <v>8</v>
      </c>
      <c r="Q10" s="78"/>
      <c r="R10" s="78"/>
      <c r="S10" s="78" t="s">
        <v>9</v>
      </c>
      <c r="T10" s="78"/>
      <c r="U10" s="78"/>
      <c r="V10" s="76" t="s">
        <v>18</v>
      </c>
      <c r="W10" s="76" t="s">
        <v>44</v>
      </c>
      <c r="X10" s="76" t="s">
        <v>10</v>
      </c>
      <c r="Y10" s="76" t="s">
        <v>45</v>
      </c>
      <c r="Z10" s="76" t="s">
        <v>46</v>
      </c>
      <c r="AA10" s="76" t="s">
        <v>11</v>
      </c>
      <c r="AB10" s="76" t="s">
        <v>12</v>
      </c>
      <c r="AC10" s="76"/>
      <c r="AD10" s="76"/>
      <c r="AE10" s="76" t="s">
        <v>13</v>
      </c>
      <c r="AF10" s="76"/>
      <c r="AG10" s="76"/>
      <c r="AH10" s="76" t="s">
        <v>14</v>
      </c>
      <c r="AI10" s="76"/>
      <c r="AJ10" s="76"/>
      <c r="AK10" s="76" t="s">
        <v>47</v>
      </c>
      <c r="AL10" s="76"/>
      <c r="AM10" s="76"/>
    </row>
    <row r="11" spans="1:39" ht="81.75" customHeight="1" x14ac:dyDescent="0.25">
      <c r="A11" s="77"/>
      <c r="B11" s="77"/>
      <c r="C11" s="77"/>
      <c r="D11" s="77"/>
      <c r="E11" s="21" t="s">
        <v>40</v>
      </c>
      <c r="F11" s="22" t="s">
        <v>41</v>
      </c>
      <c r="G11" s="23" t="s">
        <v>42</v>
      </c>
      <c r="H11" s="80"/>
      <c r="I11" s="82"/>
      <c r="J11" s="21" t="s">
        <v>15</v>
      </c>
      <c r="K11" s="21" t="s">
        <v>16</v>
      </c>
      <c r="L11" s="21" t="s">
        <v>17</v>
      </c>
      <c r="M11" s="21" t="s">
        <v>15</v>
      </c>
      <c r="N11" s="21" t="s">
        <v>16</v>
      </c>
      <c r="O11" s="21" t="s">
        <v>17</v>
      </c>
      <c r="P11" s="21" t="s">
        <v>15</v>
      </c>
      <c r="Q11" s="21" t="s">
        <v>16</v>
      </c>
      <c r="R11" s="21" t="s">
        <v>17</v>
      </c>
      <c r="S11" s="21" t="s">
        <v>15</v>
      </c>
      <c r="T11" s="21" t="s">
        <v>16</v>
      </c>
      <c r="U11" s="21" t="s">
        <v>17</v>
      </c>
      <c r="V11" s="76"/>
      <c r="W11" s="76"/>
      <c r="X11" s="76"/>
      <c r="Y11" s="76"/>
      <c r="Z11" s="76"/>
      <c r="AA11" s="76"/>
      <c r="AB11" s="33" t="s">
        <v>15</v>
      </c>
      <c r="AC11" s="33" t="s">
        <v>16</v>
      </c>
      <c r="AD11" s="33" t="s">
        <v>17</v>
      </c>
      <c r="AE11" s="33" t="s">
        <v>15</v>
      </c>
      <c r="AF11" s="33" t="s">
        <v>16</v>
      </c>
      <c r="AG11" s="33" t="s">
        <v>17</v>
      </c>
      <c r="AH11" s="33" t="s">
        <v>15</v>
      </c>
      <c r="AI11" s="33" t="s">
        <v>16</v>
      </c>
      <c r="AJ11" s="33" t="s">
        <v>17</v>
      </c>
      <c r="AK11" s="33" t="s">
        <v>15</v>
      </c>
      <c r="AL11" s="33" t="s">
        <v>16</v>
      </c>
      <c r="AM11" s="33" t="s">
        <v>17</v>
      </c>
    </row>
    <row r="12" spans="1:39" s="8" customFormat="1" ht="13.9" x14ac:dyDescent="0.25">
      <c r="A12" s="22">
        <v>1</v>
      </c>
      <c r="B12" s="22">
        <v>2</v>
      </c>
      <c r="C12" s="22">
        <v>3</v>
      </c>
      <c r="D12" s="22">
        <v>4</v>
      </c>
      <c r="E12" s="21">
        <v>5</v>
      </c>
      <c r="F12" s="22">
        <v>6</v>
      </c>
      <c r="G12" s="22">
        <v>7</v>
      </c>
      <c r="H12" s="21">
        <v>8</v>
      </c>
      <c r="I12" s="22">
        <v>9</v>
      </c>
      <c r="J12" s="21">
        <v>10</v>
      </c>
      <c r="K12" s="21">
        <v>11</v>
      </c>
      <c r="L12" s="21">
        <v>12</v>
      </c>
      <c r="M12" s="21">
        <v>13</v>
      </c>
      <c r="N12" s="21">
        <v>14</v>
      </c>
      <c r="O12" s="21">
        <v>15</v>
      </c>
      <c r="P12" s="21">
        <v>16</v>
      </c>
      <c r="Q12" s="21">
        <v>17</v>
      </c>
      <c r="R12" s="21">
        <v>18</v>
      </c>
      <c r="S12" s="21">
        <v>19</v>
      </c>
      <c r="T12" s="21">
        <v>20</v>
      </c>
      <c r="U12" s="21">
        <v>21</v>
      </c>
      <c r="V12" s="21">
        <v>22</v>
      </c>
      <c r="W12" s="21">
        <v>23</v>
      </c>
      <c r="X12" s="21">
        <v>24</v>
      </c>
      <c r="Y12" s="21">
        <v>25</v>
      </c>
      <c r="Z12" s="21">
        <v>26</v>
      </c>
      <c r="AA12" s="21">
        <v>27</v>
      </c>
      <c r="AB12" s="21">
        <v>28</v>
      </c>
      <c r="AC12" s="21">
        <v>29</v>
      </c>
      <c r="AD12" s="21">
        <v>30</v>
      </c>
      <c r="AE12" s="21">
        <v>31</v>
      </c>
      <c r="AF12" s="21">
        <v>32</v>
      </c>
      <c r="AG12" s="21">
        <v>33</v>
      </c>
      <c r="AH12" s="21">
        <v>34</v>
      </c>
      <c r="AI12" s="21">
        <v>35</v>
      </c>
      <c r="AJ12" s="21">
        <v>36</v>
      </c>
      <c r="AK12" s="21">
        <v>37</v>
      </c>
      <c r="AL12" s="21">
        <v>38</v>
      </c>
      <c r="AM12" s="21">
        <v>39</v>
      </c>
    </row>
    <row r="13" spans="1:39" hidden="1" outlineLevel="1" x14ac:dyDescent="0.25">
      <c r="A13" s="24">
        <v>2010</v>
      </c>
      <c r="B13" s="27">
        <v>54498</v>
      </c>
      <c r="C13" s="27">
        <v>6365</v>
      </c>
      <c r="D13" s="27">
        <v>2197</v>
      </c>
      <c r="E13" s="26">
        <v>187</v>
      </c>
      <c r="F13" s="27"/>
      <c r="G13" s="28">
        <f>H13-I13</f>
        <v>187</v>
      </c>
      <c r="H13" s="26">
        <v>187</v>
      </c>
      <c r="I13" s="27">
        <f>L13+O13+R13+U13</f>
        <v>0</v>
      </c>
      <c r="J13" s="26">
        <v>0</v>
      </c>
      <c r="K13" s="26">
        <v>0</v>
      </c>
      <c r="L13" s="26">
        <v>0</v>
      </c>
      <c r="M13" s="26">
        <v>356</v>
      </c>
      <c r="N13" s="55"/>
      <c r="O13" s="55"/>
      <c r="P13" s="26">
        <v>825</v>
      </c>
      <c r="Q13" s="55"/>
      <c r="R13" s="55"/>
      <c r="S13" s="26">
        <v>1016</v>
      </c>
      <c r="T13" s="55"/>
      <c r="U13" s="55"/>
      <c r="V13" s="57">
        <v>26036</v>
      </c>
      <c r="W13" s="57">
        <v>265</v>
      </c>
      <c r="X13" s="57">
        <v>2749</v>
      </c>
      <c r="Y13" s="57">
        <v>227</v>
      </c>
      <c r="Z13" s="57">
        <v>1448</v>
      </c>
      <c r="AA13" s="57">
        <v>1423</v>
      </c>
      <c r="AB13" s="57">
        <v>1</v>
      </c>
      <c r="AC13" s="57">
        <v>0</v>
      </c>
      <c r="AD13" s="57">
        <v>0</v>
      </c>
      <c r="AE13" s="57">
        <v>63</v>
      </c>
      <c r="AF13" s="57">
        <v>2</v>
      </c>
      <c r="AG13" s="57">
        <v>0</v>
      </c>
      <c r="AH13" s="57">
        <v>612</v>
      </c>
      <c r="AI13" s="57">
        <v>130</v>
      </c>
      <c r="AJ13" s="57">
        <v>107</v>
      </c>
      <c r="AK13" s="57">
        <v>747</v>
      </c>
      <c r="AL13" s="57">
        <v>133</v>
      </c>
      <c r="AM13" s="57">
        <v>120</v>
      </c>
    </row>
    <row r="14" spans="1:39" hidden="1" outlineLevel="1" x14ac:dyDescent="0.25">
      <c r="A14" s="24">
        <v>2011</v>
      </c>
      <c r="B14" s="27">
        <v>57681</v>
      </c>
      <c r="C14" s="27">
        <v>4286</v>
      </c>
      <c r="D14" s="27">
        <v>2340</v>
      </c>
      <c r="E14" s="26">
        <v>173</v>
      </c>
      <c r="F14" s="27">
        <f t="shared" ref="F14:F20" si="0">D14-D13</f>
        <v>143</v>
      </c>
      <c r="G14" s="28">
        <f t="shared" ref="G14:G20" si="1">H14-I14</f>
        <v>143</v>
      </c>
      <c r="H14" s="26">
        <f>K14+N14+Q14+T14</f>
        <v>173</v>
      </c>
      <c r="I14" s="27">
        <f>L14+O14+R14+U14</f>
        <v>30</v>
      </c>
      <c r="J14" s="26">
        <v>0</v>
      </c>
      <c r="K14" s="26">
        <v>0</v>
      </c>
      <c r="L14" s="26">
        <v>0</v>
      </c>
      <c r="M14" s="26">
        <f>SUM(M13+N14)-O14</f>
        <v>383</v>
      </c>
      <c r="N14" s="26">
        <v>35</v>
      </c>
      <c r="O14" s="26">
        <v>8</v>
      </c>
      <c r="P14" s="26">
        <f>(P13+Q14)-R14</f>
        <v>870</v>
      </c>
      <c r="Q14" s="26">
        <v>57</v>
      </c>
      <c r="R14" s="26">
        <v>12</v>
      </c>
      <c r="S14" s="26">
        <f>(S13+T14)-U14</f>
        <v>1087</v>
      </c>
      <c r="T14" s="26">
        <v>81</v>
      </c>
      <c r="U14" s="26">
        <v>10</v>
      </c>
      <c r="V14" s="57">
        <v>30699</v>
      </c>
      <c r="W14" s="57">
        <v>311</v>
      </c>
      <c r="X14" s="57">
        <v>5956</v>
      </c>
      <c r="Y14" s="57">
        <v>286</v>
      </c>
      <c r="Z14" s="57">
        <v>1293</v>
      </c>
      <c r="AA14" s="57">
        <v>1448</v>
      </c>
      <c r="AB14" s="57">
        <v>1</v>
      </c>
      <c r="AC14" s="57">
        <v>0</v>
      </c>
      <c r="AD14" s="57">
        <v>0</v>
      </c>
      <c r="AE14" s="57">
        <v>63</v>
      </c>
      <c r="AF14" s="57">
        <v>0</v>
      </c>
      <c r="AG14" s="57">
        <v>0</v>
      </c>
      <c r="AH14" s="57">
        <v>697</v>
      </c>
      <c r="AI14" s="57">
        <v>171</v>
      </c>
      <c r="AJ14" s="57">
        <v>86</v>
      </c>
      <c r="AK14" s="57">
        <v>687</v>
      </c>
      <c r="AL14" s="57">
        <v>189</v>
      </c>
      <c r="AM14" s="57">
        <v>49</v>
      </c>
    </row>
    <row r="15" spans="1:39" s="9" customFormat="1" hidden="1" outlineLevel="1" x14ac:dyDescent="0.25">
      <c r="A15" s="25">
        <v>2012</v>
      </c>
      <c r="B15" s="26">
        <v>58464</v>
      </c>
      <c r="C15" s="26">
        <v>4267</v>
      </c>
      <c r="D15" s="26">
        <v>2406</v>
      </c>
      <c r="E15" s="26">
        <v>102</v>
      </c>
      <c r="F15" s="26">
        <f t="shared" si="0"/>
        <v>66</v>
      </c>
      <c r="G15" s="30">
        <f t="shared" si="1"/>
        <v>66</v>
      </c>
      <c r="H15" s="26">
        <f t="shared" ref="H15:I20" si="2">K15+N15+Q15+T15</f>
        <v>102</v>
      </c>
      <c r="I15" s="26">
        <f t="shared" si="2"/>
        <v>36</v>
      </c>
      <c r="J15" s="26">
        <v>0</v>
      </c>
      <c r="K15" s="26">
        <v>0</v>
      </c>
      <c r="L15" s="26">
        <v>0</v>
      </c>
      <c r="M15" s="26">
        <f>(M14+N15)-O15</f>
        <v>405</v>
      </c>
      <c r="N15" s="26">
        <v>32</v>
      </c>
      <c r="O15" s="26">
        <v>10</v>
      </c>
      <c r="P15" s="26">
        <f>(P14+Q15)-R15</f>
        <v>883</v>
      </c>
      <c r="Q15" s="26">
        <v>27</v>
      </c>
      <c r="R15" s="26">
        <v>14</v>
      </c>
      <c r="S15" s="26">
        <f>(S14+T15)-U15</f>
        <v>1118</v>
      </c>
      <c r="T15" s="26">
        <v>43</v>
      </c>
      <c r="U15" s="26">
        <v>12</v>
      </c>
      <c r="V15" s="57">
        <v>33061</v>
      </c>
      <c r="W15" s="57">
        <v>423</v>
      </c>
      <c r="X15" s="57">
        <v>5182</v>
      </c>
      <c r="Y15" s="57">
        <v>414</v>
      </c>
      <c r="Z15" s="57">
        <v>2820</v>
      </c>
      <c r="AA15" s="57">
        <v>1457</v>
      </c>
      <c r="AB15" s="57">
        <v>1</v>
      </c>
      <c r="AC15" s="57">
        <v>0</v>
      </c>
      <c r="AD15" s="57">
        <v>0</v>
      </c>
      <c r="AE15" s="57">
        <v>68</v>
      </c>
      <c r="AF15" s="57">
        <v>5</v>
      </c>
      <c r="AG15" s="57">
        <v>0</v>
      </c>
      <c r="AH15" s="57">
        <v>782</v>
      </c>
      <c r="AI15" s="57">
        <v>241</v>
      </c>
      <c r="AJ15" s="57">
        <v>156</v>
      </c>
      <c r="AK15" s="57">
        <v>606</v>
      </c>
      <c r="AL15" s="57">
        <v>82</v>
      </c>
      <c r="AM15" s="57">
        <v>63</v>
      </c>
    </row>
    <row r="16" spans="1:39" ht="13.9" collapsed="1" x14ac:dyDescent="0.25">
      <c r="A16" s="24">
        <v>2013</v>
      </c>
      <c r="B16" s="27">
        <v>59106</v>
      </c>
      <c r="C16" s="27">
        <v>5797</v>
      </c>
      <c r="D16" s="27">
        <v>2435</v>
      </c>
      <c r="E16" s="26">
        <v>155</v>
      </c>
      <c r="F16" s="27">
        <f t="shared" si="0"/>
        <v>29</v>
      </c>
      <c r="G16" s="28">
        <f t="shared" si="1"/>
        <v>29</v>
      </c>
      <c r="H16" s="26">
        <f t="shared" si="2"/>
        <v>155</v>
      </c>
      <c r="I16" s="27">
        <f t="shared" si="2"/>
        <v>126</v>
      </c>
      <c r="J16" s="26">
        <v>0</v>
      </c>
      <c r="K16" s="26">
        <v>0</v>
      </c>
      <c r="L16" s="26">
        <v>0</v>
      </c>
      <c r="M16" s="26">
        <f t="shared" ref="M16:M21" si="3">M15+N16-O16</f>
        <v>414</v>
      </c>
      <c r="N16" s="26">
        <v>48</v>
      </c>
      <c r="O16" s="26">
        <v>39</v>
      </c>
      <c r="P16" s="26">
        <f>(P15+Q16)-R16</f>
        <v>894</v>
      </c>
      <c r="Q16" s="26">
        <v>50</v>
      </c>
      <c r="R16" s="26">
        <v>39</v>
      </c>
      <c r="S16" s="26">
        <f>(S15+T16)-U16</f>
        <v>1127</v>
      </c>
      <c r="T16" s="26">
        <v>57</v>
      </c>
      <c r="U16" s="26">
        <v>48</v>
      </c>
      <c r="V16" s="57">
        <v>36595</v>
      </c>
      <c r="W16" s="57">
        <v>195</v>
      </c>
      <c r="X16" s="57">
        <v>5225</v>
      </c>
      <c r="Y16" s="57">
        <v>167</v>
      </c>
      <c r="Z16" s="57">
        <v>1691</v>
      </c>
      <c r="AA16" s="57">
        <v>1485</v>
      </c>
      <c r="AB16" s="57">
        <v>1</v>
      </c>
      <c r="AC16" s="57">
        <v>0</v>
      </c>
      <c r="AD16" s="57">
        <v>0</v>
      </c>
      <c r="AE16" s="57">
        <v>68</v>
      </c>
      <c r="AF16" s="57">
        <v>0</v>
      </c>
      <c r="AG16" s="57">
        <v>0</v>
      </c>
      <c r="AH16" s="57">
        <v>747</v>
      </c>
      <c r="AI16" s="57">
        <v>179</v>
      </c>
      <c r="AJ16" s="57">
        <v>214</v>
      </c>
      <c r="AK16" s="57">
        <v>669</v>
      </c>
      <c r="AL16" s="57">
        <v>153</v>
      </c>
      <c r="AM16" s="57">
        <v>240</v>
      </c>
    </row>
    <row r="17" spans="1:39" ht="13.9" x14ac:dyDescent="0.25">
      <c r="A17" s="24">
        <v>2014</v>
      </c>
      <c r="B17" s="27">
        <v>61577</v>
      </c>
      <c r="C17" s="27">
        <v>4050</v>
      </c>
      <c r="D17" s="27">
        <v>2504</v>
      </c>
      <c r="E17" s="26">
        <v>228</v>
      </c>
      <c r="F17" s="27">
        <f t="shared" si="0"/>
        <v>69</v>
      </c>
      <c r="G17" s="28">
        <f t="shared" si="1"/>
        <v>69</v>
      </c>
      <c r="H17" s="26">
        <f t="shared" si="2"/>
        <v>228</v>
      </c>
      <c r="I17" s="27">
        <f t="shared" si="2"/>
        <v>159</v>
      </c>
      <c r="J17" s="26">
        <v>0</v>
      </c>
      <c r="K17" s="26">
        <v>0</v>
      </c>
      <c r="L17" s="26">
        <v>0</v>
      </c>
      <c r="M17" s="26">
        <f t="shared" si="3"/>
        <v>423</v>
      </c>
      <c r="N17" s="26">
        <v>65</v>
      </c>
      <c r="O17" s="26">
        <v>56</v>
      </c>
      <c r="P17" s="26">
        <f>(P16+Q17)-R17</f>
        <v>938</v>
      </c>
      <c r="Q17" s="26">
        <v>79</v>
      </c>
      <c r="R17" s="26">
        <v>35</v>
      </c>
      <c r="S17" s="26">
        <f>(S16+T17)-U17</f>
        <v>1143</v>
      </c>
      <c r="T17" s="26">
        <v>84</v>
      </c>
      <c r="U17" s="26">
        <v>68</v>
      </c>
      <c r="V17" s="57">
        <v>40761</v>
      </c>
      <c r="W17" s="57">
        <v>236</v>
      </c>
      <c r="X17" s="57">
        <v>5799</v>
      </c>
      <c r="Y17" s="57">
        <v>222</v>
      </c>
      <c r="Z17" s="57">
        <v>1633</v>
      </c>
      <c r="AA17" s="57">
        <v>1499</v>
      </c>
      <c r="AB17" s="57">
        <v>1</v>
      </c>
      <c r="AC17" s="57">
        <v>0</v>
      </c>
      <c r="AD17" s="57">
        <v>0</v>
      </c>
      <c r="AE17" s="57">
        <v>69</v>
      </c>
      <c r="AF17" s="57">
        <v>1</v>
      </c>
      <c r="AG17" s="57">
        <v>0</v>
      </c>
      <c r="AH17" s="57">
        <v>725</v>
      </c>
      <c r="AI17" s="57">
        <v>199</v>
      </c>
      <c r="AJ17" s="57">
        <v>221</v>
      </c>
      <c r="AK17" s="57">
        <v>704</v>
      </c>
      <c r="AL17" s="57">
        <v>136</v>
      </c>
      <c r="AM17" s="57">
        <v>151</v>
      </c>
    </row>
    <row r="18" spans="1:39" ht="13.9" x14ac:dyDescent="0.25">
      <c r="A18" s="24">
        <v>2015</v>
      </c>
      <c r="B18" s="26">
        <v>66022</v>
      </c>
      <c r="C18" s="27">
        <v>4462</v>
      </c>
      <c r="D18" s="27">
        <v>2630</v>
      </c>
      <c r="E18" s="26">
        <v>274</v>
      </c>
      <c r="F18" s="27">
        <f t="shared" si="0"/>
        <v>126</v>
      </c>
      <c r="G18" s="28">
        <f t="shared" si="1"/>
        <v>126</v>
      </c>
      <c r="H18" s="26">
        <f t="shared" si="2"/>
        <v>274</v>
      </c>
      <c r="I18" s="27">
        <f t="shared" si="2"/>
        <v>148</v>
      </c>
      <c r="J18" s="26">
        <v>0</v>
      </c>
      <c r="K18" s="26">
        <v>0</v>
      </c>
      <c r="L18" s="26">
        <v>0</v>
      </c>
      <c r="M18" s="26">
        <f t="shared" si="3"/>
        <v>435</v>
      </c>
      <c r="N18" s="26">
        <v>74</v>
      </c>
      <c r="O18" s="26">
        <v>62</v>
      </c>
      <c r="P18" s="26">
        <f>(P17+Q18)-R18</f>
        <v>978</v>
      </c>
      <c r="Q18" s="26">
        <v>91</v>
      </c>
      <c r="R18" s="26">
        <v>51</v>
      </c>
      <c r="S18" s="26">
        <f>(S17+T18)-U18</f>
        <v>1217</v>
      </c>
      <c r="T18" s="26">
        <v>109</v>
      </c>
      <c r="U18" s="26">
        <v>35</v>
      </c>
      <c r="V18" s="57">
        <v>44852</v>
      </c>
      <c r="W18" s="57">
        <v>203</v>
      </c>
      <c r="X18" s="57">
        <v>6695</v>
      </c>
      <c r="Y18" s="57">
        <v>167</v>
      </c>
      <c r="Z18" s="57">
        <v>2604</v>
      </c>
      <c r="AA18" s="57">
        <v>1535</v>
      </c>
      <c r="AB18" s="57">
        <v>1</v>
      </c>
      <c r="AC18" s="57">
        <v>0</v>
      </c>
      <c r="AD18" s="57">
        <v>0</v>
      </c>
      <c r="AE18" s="57">
        <v>69</v>
      </c>
      <c r="AF18" s="57">
        <v>0</v>
      </c>
      <c r="AG18" s="57">
        <v>0</v>
      </c>
      <c r="AH18" s="57">
        <v>672</v>
      </c>
      <c r="AI18" s="57">
        <v>113</v>
      </c>
      <c r="AJ18" s="57">
        <v>166</v>
      </c>
      <c r="AK18" s="57">
        <v>793</v>
      </c>
      <c r="AL18" s="57">
        <v>90</v>
      </c>
      <c r="AM18" s="57">
        <v>101</v>
      </c>
    </row>
    <row r="19" spans="1:39" s="9" customFormat="1" ht="13.9" x14ac:dyDescent="0.25">
      <c r="A19" s="25">
        <v>2016</v>
      </c>
      <c r="B19" s="26">
        <v>69217</v>
      </c>
      <c r="C19" s="31">
        <v>3195</v>
      </c>
      <c r="D19" s="26">
        <v>3013</v>
      </c>
      <c r="E19" s="31">
        <v>250</v>
      </c>
      <c r="F19" s="31">
        <f t="shared" si="0"/>
        <v>383</v>
      </c>
      <c r="G19" s="32">
        <f t="shared" si="1"/>
        <v>383</v>
      </c>
      <c r="H19" s="26">
        <f t="shared" si="2"/>
        <v>383</v>
      </c>
      <c r="I19" s="27">
        <f t="shared" si="2"/>
        <v>0</v>
      </c>
      <c r="J19" s="26">
        <v>0</v>
      </c>
      <c r="K19" s="26">
        <v>0</v>
      </c>
      <c r="L19" s="26">
        <v>0</v>
      </c>
      <c r="M19" s="26">
        <f t="shared" si="3"/>
        <v>555</v>
      </c>
      <c r="N19" s="26">
        <v>120</v>
      </c>
      <c r="O19" s="26">
        <v>0</v>
      </c>
      <c r="P19" s="26">
        <v>1114</v>
      </c>
      <c r="Q19" s="26">
        <v>143</v>
      </c>
      <c r="R19" s="26">
        <v>0</v>
      </c>
      <c r="S19" s="55">
        <v>1417</v>
      </c>
      <c r="T19" s="26">
        <v>120</v>
      </c>
      <c r="U19" s="26">
        <v>0</v>
      </c>
      <c r="V19" s="57">
        <v>45526</v>
      </c>
      <c r="W19" s="57">
        <v>219</v>
      </c>
      <c r="X19" s="57">
        <v>5170</v>
      </c>
      <c r="Y19" s="57">
        <v>232</v>
      </c>
      <c r="Z19" s="57">
        <v>4496</v>
      </c>
      <c r="AA19" s="57">
        <v>1522</v>
      </c>
      <c r="AB19" s="57">
        <v>1</v>
      </c>
      <c r="AC19" s="57">
        <v>0</v>
      </c>
      <c r="AD19" s="57">
        <v>0</v>
      </c>
      <c r="AE19" s="57">
        <v>69</v>
      </c>
      <c r="AF19" s="57">
        <v>0</v>
      </c>
      <c r="AG19" s="57">
        <v>0</v>
      </c>
      <c r="AH19" s="57">
        <v>675</v>
      </c>
      <c r="AI19" s="57">
        <v>118</v>
      </c>
      <c r="AJ19" s="57">
        <v>115</v>
      </c>
      <c r="AK19" s="57">
        <v>777</v>
      </c>
      <c r="AL19" s="57">
        <v>101</v>
      </c>
      <c r="AM19" s="57">
        <v>117</v>
      </c>
    </row>
    <row r="20" spans="1:39" s="9" customFormat="1" ht="30" x14ac:dyDescent="0.25">
      <c r="A20" s="25" t="s">
        <v>48</v>
      </c>
      <c r="B20" s="26">
        <v>69936</v>
      </c>
      <c r="C20" s="26">
        <v>719</v>
      </c>
      <c r="D20" s="26">
        <v>3076</v>
      </c>
      <c r="E20" s="26">
        <v>63</v>
      </c>
      <c r="F20" s="26">
        <f t="shared" si="0"/>
        <v>63</v>
      </c>
      <c r="G20" s="28">
        <f t="shared" si="1"/>
        <v>63</v>
      </c>
      <c r="H20" s="26">
        <f t="shared" si="2"/>
        <v>63</v>
      </c>
      <c r="I20" s="27">
        <f t="shared" si="2"/>
        <v>0</v>
      </c>
      <c r="J20" s="26">
        <v>0</v>
      </c>
      <c r="K20" s="26">
        <v>0</v>
      </c>
      <c r="L20" s="26">
        <v>0</v>
      </c>
      <c r="M20" s="26">
        <f t="shared" si="3"/>
        <v>578</v>
      </c>
      <c r="N20" s="26">
        <v>23</v>
      </c>
      <c r="O20" s="26">
        <v>0</v>
      </c>
      <c r="P20" s="26">
        <v>1138</v>
      </c>
      <c r="Q20" s="26">
        <v>22</v>
      </c>
      <c r="R20" s="26">
        <v>0</v>
      </c>
      <c r="S20" s="55">
        <v>1446</v>
      </c>
      <c r="T20" s="26">
        <v>18</v>
      </c>
      <c r="U20" s="26">
        <v>0</v>
      </c>
      <c r="V20" s="57">
        <v>45572</v>
      </c>
      <c r="W20" s="57">
        <v>73</v>
      </c>
      <c r="X20" s="57">
        <v>1438</v>
      </c>
      <c r="Y20" s="57">
        <v>66</v>
      </c>
      <c r="Z20" s="57">
        <v>1392</v>
      </c>
      <c r="AA20" s="57">
        <v>1529</v>
      </c>
      <c r="AB20" s="57">
        <v>1</v>
      </c>
      <c r="AC20" s="57">
        <v>0</v>
      </c>
      <c r="AD20" s="57">
        <v>0</v>
      </c>
      <c r="AE20" s="57">
        <v>69</v>
      </c>
      <c r="AF20" s="57">
        <v>0</v>
      </c>
      <c r="AG20" s="57">
        <v>0</v>
      </c>
      <c r="AH20" s="57">
        <v>671</v>
      </c>
      <c r="AI20" s="57">
        <v>38</v>
      </c>
      <c r="AJ20" s="57">
        <v>42</v>
      </c>
      <c r="AK20" s="57">
        <v>788</v>
      </c>
      <c r="AL20" s="57">
        <v>35</v>
      </c>
      <c r="AM20" s="57">
        <v>24</v>
      </c>
    </row>
    <row r="21" spans="1:39" s="19" customFormat="1" ht="28.5" x14ac:dyDescent="0.2">
      <c r="A21" s="21" t="s">
        <v>43</v>
      </c>
      <c r="B21" s="29">
        <v>69936</v>
      </c>
      <c r="C21" s="29">
        <f>SUM(C13:C20)</f>
        <v>33141</v>
      </c>
      <c r="D21" s="29">
        <v>3076</v>
      </c>
      <c r="E21" s="29">
        <f>SUM(E13:E20)</f>
        <v>1432</v>
      </c>
      <c r="F21" s="29"/>
      <c r="G21" s="34"/>
      <c r="H21" s="29">
        <f>SUM(H13:H20)</f>
        <v>1565</v>
      </c>
      <c r="I21" s="29">
        <f>SUM(I13:I20)</f>
        <v>499</v>
      </c>
      <c r="J21" s="29"/>
      <c r="K21" s="29"/>
      <c r="L21" s="29"/>
      <c r="M21" s="29">
        <f t="shared" si="3"/>
        <v>800</v>
      </c>
      <c r="N21" s="29">
        <f>SUM(N13:N20)</f>
        <v>397</v>
      </c>
      <c r="O21" s="29">
        <f>SUM(O13:O20)</f>
        <v>175</v>
      </c>
      <c r="P21" s="29">
        <v>1138</v>
      </c>
      <c r="Q21" s="29">
        <f>SUM(Q13:Q20)</f>
        <v>469</v>
      </c>
      <c r="R21" s="29">
        <f>SUM(R13:R20)</f>
        <v>151</v>
      </c>
      <c r="S21" s="56">
        <v>1446</v>
      </c>
      <c r="T21" s="29">
        <f>SUM(T13:T20)</f>
        <v>512</v>
      </c>
      <c r="U21" s="29">
        <f>SUM(U13:U20)</f>
        <v>173</v>
      </c>
      <c r="V21" s="58">
        <v>45572</v>
      </c>
      <c r="W21" s="29">
        <f>SUM(W16:W20)</f>
        <v>926</v>
      </c>
      <c r="X21" s="29">
        <f>SUM(X16:X20)</f>
        <v>24327</v>
      </c>
      <c r="Y21" s="29">
        <f>SUM(Y16:Y20)</f>
        <v>854</v>
      </c>
      <c r="Z21" s="29">
        <f>SUM(Z16:Z20)</f>
        <v>11816</v>
      </c>
      <c r="AA21" s="29">
        <v>1529</v>
      </c>
      <c r="AB21" s="58">
        <v>1</v>
      </c>
      <c r="AC21" s="58">
        <v>0</v>
      </c>
      <c r="AD21" s="58">
        <v>0</v>
      </c>
      <c r="AE21" s="58">
        <v>69</v>
      </c>
      <c r="AF21" s="58">
        <f>SUM(AF16:AF20)</f>
        <v>1</v>
      </c>
      <c r="AG21" s="58">
        <f>SUM(AG16:AG20)</f>
        <v>0</v>
      </c>
      <c r="AH21" s="58">
        <v>671</v>
      </c>
      <c r="AI21" s="58">
        <f>SUM(AI16:AI20)</f>
        <v>647</v>
      </c>
      <c r="AJ21" s="58">
        <f>SUM(AJ16:AJ20)</f>
        <v>758</v>
      </c>
      <c r="AK21" s="58">
        <v>788</v>
      </c>
      <c r="AL21" s="58">
        <f>SUM(AL16:AL20)</f>
        <v>515</v>
      </c>
      <c r="AM21" s="58">
        <f>SUM(AM16:AM20)</f>
        <v>633</v>
      </c>
    </row>
  </sheetData>
  <mergeCells count="25">
    <mergeCell ref="V10:V11"/>
    <mergeCell ref="W10:W11"/>
    <mergeCell ref="AK10:AM10"/>
    <mergeCell ref="Y10:Y11"/>
    <mergeCell ref="Z10:Z11"/>
    <mergeCell ref="AA10:AA11"/>
    <mergeCell ref="AB10:AD10"/>
    <mergeCell ref="AE10:AG10"/>
    <mergeCell ref="AH10:AJ10"/>
    <mergeCell ref="A5:AM5"/>
    <mergeCell ref="A6:AM6"/>
    <mergeCell ref="A7:AM7"/>
    <mergeCell ref="X10:X11"/>
    <mergeCell ref="A9:A11"/>
    <mergeCell ref="B9:U9"/>
    <mergeCell ref="V9:AM9"/>
    <mergeCell ref="B10:B11"/>
    <mergeCell ref="C10:C11"/>
    <mergeCell ref="D10:D11"/>
    <mergeCell ref="H10:H11"/>
    <mergeCell ref="I10:I11"/>
    <mergeCell ref="J10:L10"/>
    <mergeCell ref="M10:O10"/>
    <mergeCell ref="P10:R10"/>
    <mergeCell ref="S10:U10"/>
  </mergeCells>
  <pageMargins left="0.40625" right="0.25" top="0.63541666666666663" bottom="0.2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M1</vt:lpstr>
      <vt:lpstr>M3 (2)</vt:lpstr>
      <vt:lpstr>M3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ThanhThao</dc:creator>
  <cp:lastModifiedBy>PhuongThao</cp:lastModifiedBy>
  <cp:lastPrinted>2017-09-14T06:34:49Z</cp:lastPrinted>
  <dcterms:created xsi:type="dcterms:W3CDTF">2016-08-18T11:10:16Z</dcterms:created>
  <dcterms:modified xsi:type="dcterms:W3CDTF">2017-10-19T11:05:32Z</dcterms:modified>
</cp:coreProperties>
</file>